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8_{798D98D1-AD17-4A53-B423-F18AF551C32E}" xr6:coauthVersionLast="46" xr6:coauthVersionMax="46" xr10:uidLastSave="{00000000-0000-0000-0000-000000000000}"/>
  <bookViews>
    <workbookView xWindow="-25320" yWindow="-9930" windowWidth="25440" windowHeight="15540" tabRatio="647" xr2:uid="{0353285E-FC0B-45E9-BC0C-6A7F56AF45B4}"/>
  </bookViews>
  <sheets>
    <sheet name="INSTRUCTIONS" sheetId="9" r:id="rId1"/>
    <sheet name="Qualification" sheetId="1" r:id="rId2"/>
    <sheet name="Self-Emp NO Employees" sheetId="4" r:id="rId3"/>
    <sheet name="Self-Emp with Employees" sheetId="5" r:id="rId4"/>
    <sheet name="S &amp; C Corporations" sheetId="2" r:id="rId5"/>
    <sheet name="Partnerships" sheetId="7" r:id="rId6"/>
    <sheet name="LLC" sheetId="8" r:id="rId7"/>
    <sheet name="Farmers &amp; Ranchers" sheetId="6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" l="1"/>
  <c r="G27" i="2" s="1"/>
  <c r="G22" i="2"/>
  <c r="G23" i="2" s="1"/>
  <c r="E27" i="2"/>
  <c r="I27" i="2" s="1"/>
  <c r="C27" i="2"/>
  <c r="E26" i="2"/>
  <c r="C26" i="2"/>
  <c r="E22" i="2"/>
  <c r="E23" i="2" s="1"/>
  <c r="I23" i="2" s="1"/>
  <c r="C22" i="2"/>
  <c r="C23" i="2" s="1"/>
  <c r="E9" i="4"/>
  <c r="C9" i="4"/>
  <c r="E34" i="1"/>
  <c r="E35" i="1" s="1"/>
  <c r="F34" i="1"/>
  <c r="F35" i="1" s="1"/>
  <c r="G34" i="1"/>
  <c r="G35" i="1" s="1"/>
  <c r="D34" i="1"/>
  <c r="D35" i="1" s="1"/>
  <c r="C30" i="6"/>
  <c r="F27" i="6"/>
  <c r="F28" i="6" s="1"/>
  <c r="F30" i="6" s="1"/>
  <c r="F11" i="6"/>
  <c r="D11" i="6"/>
  <c r="D27" i="6" s="1"/>
  <c r="D28" i="6" s="1"/>
  <c r="D30" i="6" s="1"/>
  <c r="H32" i="1"/>
  <c r="H29" i="1"/>
  <c r="G11" i="7"/>
  <c r="E11" i="7"/>
  <c r="C11" i="7"/>
  <c r="C13" i="7" s="1"/>
  <c r="E17" i="5"/>
  <c r="E20" i="5" s="1"/>
  <c r="E21" i="5" s="1"/>
  <c r="C17" i="5"/>
  <c r="C20" i="5" s="1"/>
  <c r="C21" i="5" s="1"/>
  <c r="B13" i="4"/>
  <c r="E19" i="2"/>
  <c r="G19" i="2"/>
  <c r="C19" i="2"/>
  <c r="C24" i="5" l="1"/>
  <c r="C25" i="5" s="1"/>
  <c r="E24" i="5"/>
  <c r="E25" i="5" s="1"/>
  <c r="G25" i="5" s="1"/>
  <c r="C13" i="4"/>
  <c r="E13" i="4"/>
  <c r="G13" i="4" s="1"/>
  <c r="H34" i="1"/>
  <c r="H35" i="1" s="1"/>
  <c r="G30" i="6"/>
  <c r="G21" i="5"/>
  <c r="E23" i="7" l="1"/>
  <c r="G23" i="7"/>
  <c r="C23" i="7"/>
  <c r="C30" i="7" l="1"/>
  <c r="C31" i="7" s="1"/>
  <c r="C26" i="7"/>
  <c r="C27" i="7" s="1"/>
  <c r="G30" i="7"/>
  <c r="G31" i="7" s="1"/>
  <c r="G26" i="7"/>
  <c r="G27" i="7" s="1"/>
  <c r="E26" i="7"/>
  <c r="E27" i="7" s="1"/>
  <c r="I27" i="7" s="1"/>
  <c r="E30" i="7"/>
  <c r="E31" i="7" s="1"/>
  <c r="I31" i="7" s="1"/>
</calcChain>
</file>

<file path=xl/sharedStrings.xml><?xml version="1.0" encoding="utf-8"?>
<sst xmlns="http://schemas.openxmlformats.org/spreadsheetml/2006/main" count="266" uniqueCount="131">
  <si>
    <t>W-2 Owners</t>
  </si>
  <si>
    <t>W-2 Employees under $100K</t>
  </si>
  <si>
    <t>W-2 Employees over $100K</t>
  </si>
  <si>
    <t>#</t>
  </si>
  <si>
    <t>Total</t>
  </si>
  <si>
    <t xml:space="preserve">group health, life, disability, vision, and dental insurance </t>
  </si>
  <si>
    <t xml:space="preserve">   - Health Insurance </t>
  </si>
  <si>
    <t xml:space="preserve">Use of First Draw: </t>
  </si>
  <si>
    <r>
      <rPr>
        <b/>
        <sz val="11"/>
        <color theme="1"/>
        <rFont val="Calibri"/>
        <family val="2"/>
        <scheme val="minor"/>
      </rPr>
      <t>Revenue Decline</t>
    </r>
    <r>
      <rPr>
        <sz val="11"/>
        <color theme="1"/>
        <rFont val="Calibri"/>
        <family val="2"/>
        <scheme val="minor"/>
      </rPr>
      <t xml:space="preserve"> </t>
    </r>
  </si>
  <si>
    <t xml:space="preserve">Total Employees </t>
  </si>
  <si>
    <t>Other Relief:</t>
  </si>
  <si>
    <t>per month</t>
  </si>
  <si>
    <t>NAICS Code (2 digits)</t>
  </si>
  <si>
    <t xml:space="preserve">Total </t>
  </si>
  <si>
    <t>Loan Amount (max $2mm)</t>
  </si>
  <si>
    <t xml:space="preserve">Include: </t>
  </si>
  <si>
    <t>Exclude:</t>
  </si>
  <si>
    <t>Non-Profits:</t>
  </si>
  <si>
    <t>contributions, gifts, grants, dues, assessments, receipts from business activities ,sale of asset, investment income</t>
  </si>
  <si>
    <t>Aggregate Max Second Draw = $4mm</t>
  </si>
  <si>
    <t>Wages &amp; Tips</t>
  </si>
  <si>
    <t>Owners</t>
  </si>
  <si>
    <t>Employees</t>
  </si>
  <si>
    <t xml:space="preserve">   - Employer-paid Retirement</t>
  </si>
  <si>
    <t xml:space="preserve">   - SUTA</t>
  </si>
  <si>
    <t>Pre-tax benefits - Employees</t>
  </si>
  <si>
    <t>Self-Employed with Employees</t>
  </si>
  <si>
    <t>Farmers &amp; Ranchers</t>
  </si>
  <si>
    <t>Partnerships</t>
  </si>
  <si>
    <t>Partner Income K-1 box 14a</t>
  </si>
  <si>
    <t>Section 179 expense, box 12</t>
  </si>
  <si>
    <t>x .9235 = Partner Income</t>
  </si>
  <si>
    <t>Unreimbursed Partner expenses</t>
  </si>
  <si>
    <t>Depletion expense</t>
  </si>
  <si>
    <t>Eligible Partner Income</t>
  </si>
  <si>
    <t>Less any partners over $100K</t>
  </si>
  <si>
    <t>Eligible Amount</t>
  </si>
  <si>
    <t xml:space="preserve">Reference Periods </t>
  </si>
  <si>
    <t>Any Quarter in 2020 vs 3Q or 4Q 2019</t>
  </si>
  <si>
    <t xml:space="preserve">Operating full year 2019 </t>
  </si>
  <si>
    <t xml:space="preserve">Operating 4Q 2019 </t>
  </si>
  <si>
    <t xml:space="preserve">Operating 3Q and 4Q 2019 </t>
  </si>
  <si>
    <t>Not operating 2019</t>
  </si>
  <si>
    <t>2Q, 3Q, or 4Q 2020 vs 1Q 2020</t>
  </si>
  <si>
    <t>(Must have started business by Feb 15, 2020)</t>
  </si>
  <si>
    <t>Q1</t>
  </si>
  <si>
    <t>Q2</t>
  </si>
  <si>
    <t>Q3</t>
  </si>
  <si>
    <t>Q4</t>
  </si>
  <si>
    <t>Taxes, intercompany sales, agency pass-through, capital gains or losses</t>
  </si>
  <si>
    <t>Sales of products or services, interest, dividends, rents, royalties, fees, or commissions, minus returns and allowances.</t>
  </si>
  <si>
    <t>Any Quarter in 2020 vs same Quarter 2019</t>
  </si>
  <si>
    <t>Max including all outstanding PPP1 loans = $10 million</t>
  </si>
  <si>
    <t>Line</t>
  </si>
  <si>
    <t>Labor hired (less employment credits)</t>
  </si>
  <si>
    <t>Pension and profit-sharing plans</t>
  </si>
  <si>
    <t>Other Employee benefit programs</t>
  </si>
  <si>
    <t>Gross Income (min zero, max $100K</t>
  </si>
  <si>
    <t>Owner's Income</t>
  </si>
  <si>
    <t>LLC</t>
  </si>
  <si>
    <t>www.diycfo.biz/store</t>
  </si>
  <si>
    <t>Copyright 2020</t>
  </si>
  <si>
    <t>NOTE:</t>
  </si>
  <si>
    <t>Fuse Financial Partners, LLC</t>
  </si>
  <si>
    <t>This is an Organizing Tool only</t>
  </si>
  <si>
    <t>D/B/A   diyCFO ®</t>
  </si>
  <si>
    <t>For more info:</t>
  </si>
  <si>
    <t>David Worrell 704-614-2701</t>
  </si>
  <si>
    <t>For more help, go to www.diyCFO.biz/store</t>
  </si>
  <si>
    <t>david@diyCFO.biz</t>
  </si>
  <si>
    <t>Feel free to distribute with attribution</t>
  </si>
  <si>
    <t>It does not do the complete job of calculating loan amounts.</t>
  </si>
  <si>
    <t>PPP2 -- Second Draw Loan Qualifications</t>
  </si>
  <si>
    <t>Recipient must NOT have received a grant for SVO (Shuttered Venue Operations Grant)</t>
  </si>
  <si>
    <t>Recipient must have used - or have plans to use - the full amount of the first-draw loan, on or before the date of disbursement of the second-draw loan</t>
  </si>
  <si>
    <t>In general = max 300 employees</t>
  </si>
  <si>
    <t>NAICS Code 72 = 300 or fewer per location (e.g. restaurants)</t>
  </si>
  <si>
    <t xml:space="preserve">Gross Receipts must have declined in any one quarter of 2020... </t>
  </si>
  <si>
    <t>To measure Gross Receipts, pick your comparison periods based on when you started operations:</t>
  </si>
  <si>
    <t>www.diyCFO.biz</t>
  </si>
  <si>
    <t>Copyright 2020, Fuse Financial Partners, LLC</t>
  </si>
  <si>
    <t>And for each Quarter in 2020</t>
  </si>
  <si>
    <t>Do You Qualify?</t>
  </si>
  <si>
    <t>Enter your Revenue here --&gt;&gt;</t>
  </si>
  <si>
    <t>&lt;&lt;&lt; If any cell is "YES", then you qualify!</t>
  </si>
  <si>
    <t>Do you Meet these CRITERIA?</t>
  </si>
  <si>
    <t>Calculated Decline %</t>
  </si>
  <si>
    <t>Use this sheet if you are:</t>
  </si>
  <si>
    <t xml:space="preserve"> </t>
  </si>
  <si>
    <t>Enter your NAICS Code (2 digits)</t>
  </si>
  <si>
    <t>Loan Amount (max $20,833)</t>
  </si>
  <si>
    <t>Average per month</t>
  </si>
  <si>
    <t>"Wages" are the profit you posted on your tax form:</t>
  </si>
  <si>
    <t>Owner's 1040 - Schedule C line 31</t>
  </si>
  <si>
    <t>Your Maximum Loan</t>
  </si>
  <si>
    <t>Enter the yellow cells only</t>
  </si>
  <si>
    <t xml:space="preserve">   + Employer-paid Retirement</t>
  </si>
  <si>
    <t xml:space="preserve">  + SUTA</t>
  </si>
  <si>
    <t>Owners' - 1040 Schedule C line 31</t>
  </si>
  <si>
    <t>Use this form if you are:</t>
  </si>
  <si>
    <t>Use this tab if you are an:</t>
  </si>
  <si>
    <t>S-Corporation or &amp; C-Corportions</t>
  </si>
  <si>
    <t>Last 12 Months</t>
  </si>
  <si>
    <t>&lt;&lt;&lt; maximum $100,000 per owner</t>
  </si>
  <si>
    <t>&lt;&lt;&lt; use $100,000 per employee in this category</t>
  </si>
  <si>
    <t>&lt;&lt;&lt; use total actual wages in this category</t>
  </si>
  <si>
    <t xml:space="preserve">&lt;&lt;&lt; use actual </t>
  </si>
  <si>
    <t xml:space="preserve">   + Employee Health Insurance </t>
  </si>
  <si>
    <t>Average Qualifying Payroll (monthly)</t>
  </si>
  <si>
    <t>Total Qualifying Payroll</t>
  </si>
  <si>
    <t>IF YOUR COMPANY IS: Non-Hospitality &amp; Food Service Businesses</t>
  </si>
  <si>
    <t>IF YOUR COMPANY IS Hospitality &amp; Food Service Businesses (NAICS = 72xxxx)</t>
  </si>
  <si>
    <t xml:space="preserve">   +  Employee Health Insurance </t>
  </si>
  <si>
    <t>&lt;&lt; Employees only</t>
  </si>
  <si>
    <t>&lt;&lt;&lt; Maximum $100,000 per partner</t>
  </si>
  <si>
    <t>If your business was created as an LLC, please use the tab corresponding to the tax return used by the LLC</t>
  </si>
  <si>
    <t>Partnership</t>
  </si>
  <si>
    <t>S-Corp</t>
  </si>
  <si>
    <t>Sole Proprietor</t>
  </si>
  <si>
    <t>C-Corp</t>
  </si>
  <si>
    <t>Your company may be taxed as a:</t>
  </si>
  <si>
    <t>Self-Employed with NO Employees</t>
  </si>
  <si>
    <t>&lt;&lt;&lt; Fill in the yellow cells only</t>
  </si>
  <si>
    <t>For the Reference Period</t>
  </si>
  <si>
    <t>If you were:</t>
  </si>
  <si>
    <t>Then use as a "Reference Period"</t>
  </si>
  <si>
    <t>Complete only YELLOW Cells</t>
  </si>
  <si>
    <t>INSTRUCTIONS:</t>
  </si>
  <si>
    <t>Start on the Qualification Tab</t>
  </si>
  <si>
    <t>Go to the tab that matches your tax filing status</t>
  </si>
  <si>
    <t>If you Qualify, then…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</si>
</sst>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CD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5" borderId="0" xfId="0" applyFill="1"/>
    <xf numFmtId="164" fontId="0" fillId="2" borderId="0" xfId="2" applyNumberFormat="1" applyFont="1" applyFill="1"/>
    <xf numFmtId="164" fontId="0" fillId="5" borderId="0" xfId="2" applyNumberFormat="1" applyFont="1" applyFill="1"/>
    <xf numFmtId="164" fontId="0" fillId="0" borderId="0" xfId="2" applyNumberFormat="1" applyFont="1"/>
    <xf numFmtId="164" fontId="2" fillId="0" borderId="0" xfId="2" applyNumberFormat="1" applyFont="1"/>
    <xf numFmtId="164" fontId="0" fillId="3" borderId="0" xfId="2" applyNumberFormat="1" applyFont="1" applyFill="1"/>
    <xf numFmtId="164" fontId="0" fillId="4" borderId="0" xfId="2" applyNumberFormat="1" applyFont="1" applyFill="1"/>
    <xf numFmtId="0" fontId="2" fillId="0" borderId="0" xfId="0" applyFont="1" applyBorder="1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0" fillId="2" borderId="3" xfId="0" applyFill="1" applyBorder="1"/>
    <xf numFmtId="164" fontId="0" fillId="2" borderId="3" xfId="2" applyNumberFormat="1" applyFont="1" applyFill="1" applyBorder="1"/>
    <xf numFmtId="0" fontId="0" fillId="3" borderId="3" xfId="0" applyFill="1" applyBorder="1"/>
    <xf numFmtId="164" fontId="0" fillId="3" borderId="3" xfId="2" applyNumberFormat="1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164" fontId="0" fillId="2" borderId="0" xfId="2" applyNumberFormat="1" applyFont="1" applyFill="1" applyBorder="1"/>
    <xf numFmtId="164" fontId="0" fillId="3" borderId="0" xfId="2" applyNumberFormat="1" applyFont="1" applyFill="1" applyBorder="1"/>
    <xf numFmtId="164" fontId="0" fillId="4" borderId="0" xfId="2" applyNumberFormat="1" applyFont="1" applyFill="1" applyBorder="1"/>
    <xf numFmtId="164" fontId="0" fillId="2" borderId="4" xfId="2" applyNumberFormat="1" applyFont="1" applyFill="1" applyBorder="1"/>
    <xf numFmtId="164" fontId="0" fillId="2" borderId="6" xfId="2" applyNumberFormat="1" applyFont="1" applyFill="1" applyBorder="1"/>
    <xf numFmtId="0" fontId="0" fillId="0" borderId="8" xfId="0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right"/>
    </xf>
    <xf numFmtId="0" fontId="8" fillId="0" borderId="0" xfId="0" applyFont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9" fillId="0" borderId="0" xfId="4"/>
    <xf numFmtId="0" fontId="2" fillId="6" borderId="0" xfId="0" applyFont="1" applyFill="1"/>
    <xf numFmtId="0" fontId="10" fillId="0" borderId="0" xfId="4" applyFont="1"/>
    <xf numFmtId="0" fontId="4" fillId="7" borderId="0" xfId="0" applyFont="1" applyFill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 applyAlignment="1">
      <alignment horizontal="left" indent="1"/>
    </xf>
    <xf numFmtId="0" fontId="0" fillId="0" borderId="0" xfId="0" applyFont="1" applyFill="1"/>
    <xf numFmtId="0" fontId="9" fillId="0" borderId="0" xfId="4" applyFont="1" applyFill="1"/>
    <xf numFmtId="0" fontId="11" fillId="8" borderId="0" xfId="0" applyFont="1" applyFill="1"/>
    <xf numFmtId="0" fontId="0" fillId="8" borderId="0" xfId="0" applyFill="1"/>
    <xf numFmtId="0" fontId="9" fillId="8" borderId="0" xfId="4" applyFill="1"/>
    <xf numFmtId="0" fontId="2" fillId="8" borderId="0" xfId="0" applyFont="1" applyFill="1"/>
    <xf numFmtId="0" fontId="0" fillId="0" borderId="0" xfId="0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16" fillId="9" borderId="14" xfId="0" applyFont="1" applyFill="1" applyBorder="1" applyAlignment="1">
      <alignment horizontal="center"/>
    </xf>
    <xf numFmtId="0" fontId="16" fillId="9" borderId="15" xfId="0" applyFont="1" applyFill="1" applyBorder="1" applyAlignment="1">
      <alignment horizontal="center"/>
    </xf>
    <xf numFmtId="0" fontId="16" fillId="9" borderId="16" xfId="0" applyFont="1" applyFill="1" applyBorder="1" applyAlignment="1">
      <alignment horizontal="center"/>
    </xf>
    <xf numFmtId="0" fontId="16" fillId="9" borderId="17" xfId="0" applyFont="1" applyFill="1" applyBorder="1" applyAlignment="1">
      <alignment horizontal="center"/>
    </xf>
    <xf numFmtId="0" fontId="16" fillId="9" borderId="18" xfId="0" applyFont="1" applyFill="1" applyBorder="1" applyAlignment="1">
      <alignment horizontal="center"/>
    </xf>
    <xf numFmtId="0" fontId="0" fillId="10" borderId="10" xfId="0" applyFill="1" applyBorder="1"/>
    <xf numFmtId="0" fontId="9" fillId="0" borderId="0" xfId="4" applyAlignment="1">
      <alignment horizontal="left"/>
    </xf>
    <xf numFmtId="164" fontId="0" fillId="10" borderId="3" xfId="2" applyNumberFormat="1" applyFont="1" applyFill="1" applyBorder="1"/>
    <xf numFmtId="164" fontId="0" fillId="0" borderId="10" xfId="2" applyNumberFormat="1" applyFont="1" applyBorder="1"/>
    <xf numFmtId="164" fontId="0" fillId="0" borderId="0" xfId="2" applyNumberFormat="1" applyFont="1" applyBorder="1"/>
    <xf numFmtId="0" fontId="0" fillId="0" borderId="0" xfId="0" applyBorder="1"/>
    <xf numFmtId="0" fontId="0" fillId="10" borderId="0" xfId="0" applyFill="1" applyBorder="1"/>
    <xf numFmtId="164" fontId="0" fillId="0" borderId="10" xfId="2" applyNumberFormat="1" applyFont="1" applyFill="1" applyBorder="1"/>
    <xf numFmtId="0" fontId="13" fillId="10" borderId="10" xfId="0" applyFont="1" applyFill="1" applyBorder="1"/>
    <xf numFmtId="44" fontId="2" fillId="2" borderId="3" xfId="2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Fill="1"/>
    <xf numFmtId="164" fontId="0" fillId="0" borderId="0" xfId="2" applyNumberFormat="1" applyFont="1" applyFill="1"/>
    <xf numFmtId="0" fontId="2" fillId="4" borderId="3" xfId="0" applyFont="1" applyFill="1" applyBorder="1" applyAlignment="1">
      <alignment horizontal="center" wrapText="1"/>
    </xf>
    <xf numFmtId="0" fontId="0" fillId="10" borderId="3" xfId="0" applyFill="1" applyBorder="1"/>
    <xf numFmtId="0" fontId="17" fillId="0" borderId="0" xfId="0" applyFont="1" applyAlignment="1">
      <alignment horizontal="right" wrapText="1" indent="2"/>
    </xf>
    <xf numFmtId="0" fontId="12" fillId="0" borderId="0" xfId="0" applyFont="1" applyAlignment="1">
      <alignment horizontal="center"/>
    </xf>
    <xf numFmtId="164" fontId="0" fillId="0" borderId="11" xfId="2" applyNumberFormat="1" applyFont="1" applyBorder="1"/>
    <xf numFmtId="0" fontId="2" fillId="0" borderId="17" xfId="0" applyFont="1" applyBorder="1"/>
    <xf numFmtId="164" fontId="0" fillId="10" borderId="19" xfId="2" applyNumberFormat="1" applyFont="1" applyFill="1" applyBorder="1"/>
    <xf numFmtId="0" fontId="0" fillId="0" borderId="17" xfId="0" applyFill="1" applyBorder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10" borderId="19" xfId="0" applyFill="1" applyBorder="1"/>
    <xf numFmtId="0" fontId="0" fillId="0" borderId="17" xfId="0" applyBorder="1"/>
    <xf numFmtId="164" fontId="0" fillId="0" borderId="0" xfId="2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 wrapText="1"/>
    </xf>
    <xf numFmtId="164" fontId="0" fillId="2" borderId="7" xfId="2" applyNumberFormat="1" applyFont="1" applyFill="1" applyBorder="1"/>
    <xf numFmtId="164" fontId="0" fillId="2" borderId="20" xfId="2" applyNumberFormat="1" applyFont="1" applyFill="1" applyBorder="1"/>
    <xf numFmtId="164" fontId="0" fillId="2" borderId="21" xfId="2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164" fontId="1" fillId="10" borderId="3" xfId="2" applyNumberFormat="1" applyFont="1" applyFill="1" applyBorder="1"/>
    <xf numFmtId="164" fontId="1" fillId="10" borderId="5" xfId="2" applyNumberFormat="1" applyFont="1" applyFill="1" applyBorder="1"/>
    <xf numFmtId="164" fontId="0" fillId="0" borderId="17" xfId="2" applyNumberFormat="1" applyFont="1" applyFill="1" applyBorder="1"/>
    <xf numFmtId="0" fontId="0" fillId="8" borderId="0" xfId="0" applyFill="1" applyBorder="1"/>
    <xf numFmtId="0" fontId="18" fillId="8" borderId="0" xfId="0" applyFont="1" applyFill="1"/>
    <xf numFmtId="0" fontId="0" fillId="10" borderId="13" xfId="0" applyFont="1" applyFill="1" applyBorder="1"/>
    <xf numFmtId="0" fontId="3" fillId="10" borderId="14" xfId="0" applyFont="1" applyFill="1" applyBorder="1"/>
    <xf numFmtId="0" fontId="0" fillId="10" borderId="14" xfId="0" applyFill="1" applyBorder="1"/>
    <xf numFmtId="0" fontId="3" fillId="10" borderId="15" xfId="0" applyFont="1" applyFill="1" applyBorder="1"/>
    <xf numFmtId="0" fontId="0" fillId="10" borderId="12" xfId="0" applyFont="1" applyFill="1" applyBorder="1"/>
    <xf numFmtId="0" fontId="3" fillId="10" borderId="0" xfId="0" applyFont="1" applyFill="1" applyBorder="1"/>
    <xf numFmtId="0" fontId="3" fillId="10" borderId="22" xfId="0" applyFont="1" applyFill="1" applyBorder="1"/>
    <xf numFmtId="0" fontId="0" fillId="10" borderId="12" xfId="0" applyFill="1" applyBorder="1"/>
    <xf numFmtId="0" fontId="0" fillId="10" borderId="22" xfId="0" applyFill="1" applyBorder="1"/>
    <xf numFmtId="0" fontId="9" fillId="10" borderId="12" xfId="4" applyFont="1" applyFill="1" applyBorder="1"/>
    <xf numFmtId="0" fontId="2" fillId="10" borderId="22" xfId="0" applyFont="1" applyFill="1" applyBorder="1"/>
    <xf numFmtId="0" fontId="9" fillId="10" borderId="12" xfId="4" applyFill="1" applyBorder="1" applyAlignment="1">
      <alignment horizontal="left"/>
    </xf>
    <xf numFmtId="0" fontId="2" fillId="10" borderId="0" xfId="0" applyFont="1" applyFill="1" applyBorder="1"/>
    <xf numFmtId="0" fontId="0" fillId="10" borderId="16" xfId="0" applyFill="1" applyBorder="1"/>
    <xf numFmtId="0" fontId="0" fillId="10" borderId="17" xfId="0" applyFill="1" applyBorder="1"/>
    <xf numFmtId="0" fontId="0" fillId="10" borderId="18" xfId="0" applyFill="1" applyBorder="1"/>
    <xf numFmtId="0" fontId="0" fillId="10" borderId="15" xfId="0" applyFill="1" applyBorder="1"/>
    <xf numFmtId="0" fontId="9" fillId="10" borderId="16" xfId="4" applyFill="1" applyBorder="1" applyAlignment="1">
      <alignment horizontal="center"/>
    </xf>
    <xf numFmtId="0" fontId="2" fillId="10" borderId="17" xfId="0" applyFont="1" applyFill="1" applyBorder="1"/>
    <xf numFmtId="165" fontId="0" fillId="10" borderId="3" xfId="1" applyNumberFormat="1" applyFont="1" applyFill="1" applyBorder="1" applyAlignment="1">
      <alignment horizontal="center"/>
    </xf>
    <xf numFmtId="165" fontId="0" fillId="8" borderId="0" xfId="1" applyNumberFormat="1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right"/>
    </xf>
    <xf numFmtId="165" fontId="0" fillId="10" borderId="23" xfId="1" applyNumberFormat="1" applyFont="1" applyFill="1" applyBorder="1" applyAlignment="1">
      <alignment horizontal="center"/>
    </xf>
    <xf numFmtId="165" fontId="0" fillId="8" borderId="22" xfId="1" applyNumberFormat="1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right"/>
    </xf>
    <xf numFmtId="165" fontId="0" fillId="8" borderId="12" xfId="1" applyNumberFormat="1" applyFont="1" applyFill="1" applyBorder="1" applyAlignment="1">
      <alignment horizontal="center"/>
    </xf>
    <xf numFmtId="0" fontId="0" fillId="8" borderId="12" xfId="0" applyFill="1" applyBorder="1"/>
    <xf numFmtId="0" fontId="0" fillId="8" borderId="22" xfId="0" applyFill="1" applyBorder="1"/>
    <xf numFmtId="0" fontId="2" fillId="8" borderId="1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9" fontId="2" fillId="8" borderId="12" xfId="3" applyFont="1" applyFill="1" applyBorder="1" applyAlignment="1">
      <alignment horizontal="center"/>
    </xf>
    <xf numFmtId="9" fontId="2" fillId="8" borderId="0" xfId="3" applyFont="1" applyFill="1" applyBorder="1" applyAlignment="1">
      <alignment horizontal="center"/>
    </xf>
    <xf numFmtId="9" fontId="2" fillId="8" borderId="22" xfId="3" applyFont="1" applyFill="1" applyBorder="1" applyAlignment="1">
      <alignment horizontal="center"/>
    </xf>
    <xf numFmtId="0" fontId="0" fillId="8" borderId="8" xfId="0" applyFill="1" applyBorder="1"/>
    <xf numFmtId="0" fontId="0" fillId="8" borderId="9" xfId="0" applyFill="1" applyBorder="1"/>
    <xf numFmtId="0" fontId="5" fillId="8" borderId="7" xfId="0" applyFont="1" applyFill="1" applyBorder="1" applyAlignment="1">
      <alignment horizontal="left" indent="1"/>
    </xf>
    <xf numFmtId="0" fontId="0" fillId="0" borderId="7" xfId="0" applyFont="1" applyBorder="1" applyAlignment="1">
      <alignment horizontal="left" indent="1"/>
    </xf>
    <xf numFmtId="0" fontId="14" fillId="0" borderId="0" xfId="0" applyFont="1"/>
    <xf numFmtId="0" fontId="15" fillId="0" borderId="0" xfId="0" applyFont="1"/>
    <xf numFmtId="0" fontId="14" fillId="10" borderId="0" xfId="0" applyFont="1" applyFill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D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iycfo.biz/stor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iycfo.biz/stor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iycfo.biz/store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iycfo.biz/store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iycfo.biz/store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iycfo.biz/store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iycfo.biz/store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iycfo.biz/sto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36635</xdr:colOff>
      <xdr:row>9</xdr:row>
      <xdr:rowOff>95250</xdr:rowOff>
    </xdr:from>
    <xdr:to>
      <xdr:col>11</xdr:col>
      <xdr:colOff>112103</xdr:colOff>
      <xdr:row>12</xdr:row>
      <xdr:rowOff>43823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18030D-3522-43C3-BC9B-85E27021B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610" y="2895600"/>
          <a:ext cx="1904268" cy="615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344366</xdr:colOff>
      <xdr:row>0</xdr:row>
      <xdr:rowOff>0</xdr:rowOff>
    </xdr:from>
    <xdr:to>
      <xdr:col>12</xdr:col>
      <xdr:colOff>310662</xdr:colOff>
      <xdr:row>0</xdr:row>
      <xdr:rowOff>573025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D7A8BE-AA80-44EB-B7DE-671B5F291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558" y="0"/>
          <a:ext cx="1790700" cy="573025"/>
        </a:xfrm>
        <a:prstGeom prst="rect">
          <a:avLst/>
        </a:prstGeom>
      </xdr:spPr>
    </xdr:pic>
    <xdr:clientData/>
  </xdr:twoCellAnchor>
  <xdr:twoCellAnchor editAs="oneCell">
    <xdr:from>
      <xdr:col>1</xdr:col>
      <xdr:colOff>36635</xdr:colOff>
      <xdr:row>44</xdr:row>
      <xdr:rowOff>95250</xdr:rowOff>
    </xdr:from>
    <xdr:to>
      <xdr:col>2</xdr:col>
      <xdr:colOff>483578</xdr:colOff>
      <xdr:row>47</xdr:row>
      <xdr:rowOff>134311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E98ADE-0F97-4605-A5EC-7BDD61D95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8330712"/>
          <a:ext cx="1912328" cy="6105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344366</xdr:colOff>
      <xdr:row>0</xdr:row>
      <xdr:rowOff>0</xdr:rowOff>
    </xdr:from>
    <xdr:to>
      <xdr:col>10</xdr:col>
      <xdr:colOff>310663</xdr:colOff>
      <xdr:row>1</xdr:row>
      <xdr:rowOff>20575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B1136C-C9CC-4B1A-9796-A38B26279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4666" y="0"/>
          <a:ext cx="1795096" cy="573025"/>
        </a:xfrm>
        <a:prstGeom prst="rect">
          <a:avLst/>
        </a:prstGeom>
      </xdr:spPr>
    </xdr:pic>
    <xdr:clientData/>
  </xdr:twoCellAnchor>
  <xdr:twoCellAnchor editAs="oneCell">
    <xdr:from>
      <xdr:col>8</xdr:col>
      <xdr:colOff>36635</xdr:colOff>
      <xdr:row>10</xdr:row>
      <xdr:rowOff>95250</xdr:rowOff>
    </xdr:from>
    <xdr:to>
      <xdr:col>11</xdr:col>
      <xdr:colOff>112103</xdr:colOff>
      <xdr:row>13</xdr:row>
      <xdr:rowOff>110498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807783-5914-4325-B2DD-6078EF12B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2935" y="5857875"/>
          <a:ext cx="1904268" cy="6137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107829</xdr:colOff>
      <xdr:row>0</xdr:row>
      <xdr:rowOff>95251</xdr:rowOff>
    </xdr:from>
    <xdr:to>
      <xdr:col>7</xdr:col>
      <xdr:colOff>185251</xdr:colOff>
      <xdr:row>0</xdr:row>
      <xdr:rowOff>668276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FD01EB-9F95-48BD-8F80-85B3C1BCA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67" y="95251"/>
          <a:ext cx="1799859" cy="573025"/>
        </a:xfrm>
        <a:prstGeom prst="rect">
          <a:avLst/>
        </a:prstGeom>
      </xdr:spPr>
    </xdr:pic>
    <xdr:clientData/>
  </xdr:twoCellAnchor>
  <xdr:twoCellAnchor editAs="oneCell">
    <xdr:from>
      <xdr:col>8</xdr:col>
      <xdr:colOff>36635</xdr:colOff>
      <xdr:row>23</xdr:row>
      <xdr:rowOff>95250</xdr:rowOff>
    </xdr:from>
    <xdr:to>
      <xdr:col>11</xdr:col>
      <xdr:colOff>112103</xdr:colOff>
      <xdr:row>26</xdr:row>
      <xdr:rowOff>118436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2C6167-5BE5-4DAB-8681-3A0B9543C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2935" y="5857875"/>
          <a:ext cx="1904268" cy="6137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423741</xdr:colOff>
      <xdr:row>0</xdr:row>
      <xdr:rowOff>150812</xdr:rowOff>
    </xdr:from>
    <xdr:to>
      <xdr:col>8</xdr:col>
      <xdr:colOff>421788</xdr:colOff>
      <xdr:row>1</xdr:row>
      <xdr:rowOff>17399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0377A5-2087-4A8A-B874-CAFB1FB83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6679" y="150812"/>
          <a:ext cx="1795097" cy="573025"/>
        </a:xfrm>
        <a:prstGeom prst="rect">
          <a:avLst/>
        </a:prstGeom>
      </xdr:spPr>
    </xdr:pic>
    <xdr:clientData/>
  </xdr:twoCellAnchor>
  <xdr:twoCellAnchor editAs="oneCell">
    <xdr:from>
      <xdr:col>10</xdr:col>
      <xdr:colOff>36635</xdr:colOff>
      <xdr:row>25</xdr:row>
      <xdr:rowOff>95250</xdr:rowOff>
    </xdr:from>
    <xdr:to>
      <xdr:col>13</xdr:col>
      <xdr:colOff>112103</xdr:colOff>
      <xdr:row>28</xdr:row>
      <xdr:rowOff>118436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0F49B3-39E4-423D-A8F1-DE90E4404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3560" y="8543925"/>
          <a:ext cx="1915380" cy="6105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344366</xdr:colOff>
      <xdr:row>0</xdr:row>
      <xdr:rowOff>0</xdr:rowOff>
    </xdr:from>
    <xdr:to>
      <xdr:col>7</xdr:col>
      <xdr:colOff>409088</xdr:colOff>
      <xdr:row>1</xdr:row>
      <xdr:rowOff>11050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D1DF4A-A672-4A85-AE2C-948231C38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5091" y="0"/>
          <a:ext cx="1795097" cy="573025"/>
        </a:xfrm>
        <a:prstGeom prst="rect">
          <a:avLst/>
        </a:prstGeom>
      </xdr:spPr>
    </xdr:pic>
    <xdr:clientData/>
  </xdr:twoCellAnchor>
  <xdr:twoCellAnchor editAs="oneCell">
    <xdr:from>
      <xdr:col>1</xdr:col>
      <xdr:colOff>36635</xdr:colOff>
      <xdr:row>45</xdr:row>
      <xdr:rowOff>95250</xdr:rowOff>
    </xdr:from>
    <xdr:to>
      <xdr:col>3</xdr:col>
      <xdr:colOff>218465</xdr:colOff>
      <xdr:row>48</xdr:row>
      <xdr:rowOff>134311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2AF11C-52F1-4679-9ABE-66FCEF9A8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5035" y="8905875"/>
          <a:ext cx="1915380" cy="6105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334841</xdr:colOff>
      <xdr:row>0</xdr:row>
      <xdr:rowOff>180975</xdr:rowOff>
    </xdr:from>
    <xdr:to>
      <xdr:col>6</xdr:col>
      <xdr:colOff>301138</xdr:colOff>
      <xdr:row>1</xdr:row>
      <xdr:rowOff>268225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E23EAB-E78B-4B48-92F9-CEB5D7384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3641" y="180975"/>
          <a:ext cx="1795097" cy="792100"/>
        </a:xfrm>
        <a:prstGeom prst="rect">
          <a:avLst/>
        </a:prstGeom>
      </xdr:spPr>
    </xdr:pic>
    <xdr:clientData/>
  </xdr:twoCellAnchor>
  <xdr:twoCellAnchor editAs="oneCell">
    <xdr:from>
      <xdr:col>1</xdr:col>
      <xdr:colOff>36635</xdr:colOff>
      <xdr:row>18</xdr:row>
      <xdr:rowOff>95250</xdr:rowOff>
    </xdr:from>
    <xdr:to>
      <xdr:col>4</xdr:col>
      <xdr:colOff>123215</xdr:colOff>
      <xdr:row>21</xdr:row>
      <xdr:rowOff>134311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F61000-36E3-45F6-A8C1-06F014057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510" y="9915525"/>
          <a:ext cx="1915380" cy="6105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41</xdr:row>
      <xdr:rowOff>95250</xdr:rowOff>
    </xdr:from>
    <xdr:to>
      <xdr:col>1</xdr:col>
      <xdr:colOff>1783003</xdr:colOff>
      <xdr:row>45</xdr:row>
      <xdr:rowOff>57150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1B808E-5045-4923-A39E-A1168A4E3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915150"/>
          <a:ext cx="2268778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344366</xdr:colOff>
      <xdr:row>0</xdr:row>
      <xdr:rowOff>0</xdr:rowOff>
    </xdr:from>
    <xdr:to>
      <xdr:col>7</xdr:col>
      <xdr:colOff>332888</xdr:colOff>
      <xdr:row>0</xdr:row>
      <xdr:rowOff>573025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1F20EB-EE6B-44A5-9C0A-429B06EC0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5091" y="0"/>
          <a:ext cx="1795097" cy="57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diycfo.biz/" TargetMode="External"/><Relationship Id="rId1" Type="http://schemas.openxmlformats.org/officeDocument/2006/relationships/hyperlink" Target="mailto:david@diyCFO.bi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ycfo.biz/" TargetMode="External"/><Relationship Id="rId2" Type="http://schemas.openxmlformats.org/officeDocument/2006/relationships/hyperlink" Target="mailto:david@diyCFO.biz" TargetMode="External"/><Relationship Id="rId1" Type="http://schemas.openxmlformats.org/officeDocument/2006/relationships/hyperlink" Target="http://www.diycfo.biz/store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ycfo.biz/" TargetMode="External"/><Relationship Id="rId2" Type="http://schemas.openxmlformats.org/officeDocument/2006/relationships/hyperlink" Target="mailto:david@diyCFO.biz" TargetMode="External"/><Relationship Id="rId1" Type="http://schemas.openxmlformats.org/officeDocument/2006/relationships/hyperlink" Target="http://www.diycfo.biz/store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ycfo.biz/" TargetMode="External"/><Relationship Id="rId2" Type="http://schemas.openxmlformats.org/officeDocument/2006/relationships/hyperlink" Target="mailto:david@diyCFO.biz" TargetMode="External"/><Relationship Id="rId1" Type="http://schemas.openxmlformats.org/officeDocument/2006/relationships/hyperlink" Target="http://www.diycfo.biz/store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diycfo.biz/" TargetMode="External"/><Relationship Id="rId1" Type="http://schemas.openxmlformats.org/officeDocument/2006/relationships/hyperlink" Target="mailto:david@diyCFO.biz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ycfo.biz/" TargetMode="External"/><Relationship Id="rId2" Type="http://schemas.openxmlformats.org/officeDocument/2006/relationships/hyperlink" Target="mailto:david@diyCFO.biz" TargetMode="External"/><Relationship Id="rId1" Type="http://schemas.openxmlformats.org/officeDocument/2006/relationships/hyperlink" Target="http://www.diycfo.biz/store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ycfo.biz/" TargetMode="External"/><Relationship Id="rId2" Type="http://schemas.openxmlformats.org/officeDocument/2006/relationships/hyperlink" Target="mailto:david@diyCFO.biz" TargetMode="External"/><Relationship Id="rId1" Type="http://schemas.openxmlformats.org/officeDocument/2006/relationships/hyperlink" Target="http://www.diycfo.biz/store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diycfo.biz/store" TargetMode="External"/><Relationship Id="rId1" Type="http://schemas.openxmlformats.org/officeDocument/2006/relationships/hyperlink" Target="mailto:david@diyCFO.biz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F63AC-D651-4CED-A75E-5AAAC5815EF6}">
  <dimension ref="B2:L15"/>
  <sheetViews>
    <sheetView tabSelected="1" workbookViewId="0">
      <selection activeCell="M19" sqref="M19"/>
    </sheetView>
  </sheetViews>
  <sheetFormatPr defaultRowHeight="15" x14ac:dyDescent="0.25"/>
  <cols>
    <col min="3" max="3" width="37" customWidth="1"/>
    <col min="7" max="7" width="4.140625" customWidth="1"/>
    <col min="12" max="12" width="12.28515625" customWidth="1"/>
  </cols>
  <sheetData>
    <row r="2" spans="2:12" ht="15.75" thickBot="1" x14ac:dyDescent="0.3"/>
    <row r="3" spans="2:12" ht="26.25" x14ac:dyDescent="0.4">
      <c r="B3" s="142" t="s">
        <v>127</v>
      </c>
      <c r="I3" s="99" t="s">
        <v>80</v>
      </c>
      <c r="J3" s="100"/>
      <c r="K3" s="101"/>
      <c r="L3" s="102"/>
    </row>
    <row r="4" spans="2:12" x14ac:dyDescent="0.25">
      <c r="I4" s="103" t="s">
        <v>65</v>
      </c>
      <c r="J4" s="104"/>
      <c r="K4" s="66"/>
      <c r="L4" s="105"/>
    </row>
    <row r="5" spans="2:12" ht="18.75" x14ac:dyDescent="0.3">
      <c r="B5" s="141">
        <v>1</v>
      </c>
      <c r="C5" s="141" t="s">
        <v>128</v>
      </c>
      <c r="D5" s="141"/>
      <c r="E5" s="141"/>
      <c r="F5" s="141"/>
      <c r="G5" s="141"/>
      <c r="I5" s="106"/>
      <c r="J5" s="104"/>
      <c r="K5" s="66"/>
      <c r="L5" s="107"/>
    </row>
    <row r="6" spans="2:12" ht="18.75" x14ac:dyDescent="0.3">
      <c r="B6" s="141">
        <v>2</v>
      </c>
      <c r="C6" s="141" t="s">
        <v>130</v>
      </c>
      <c r="D6" s="141"/>
      <c r="E6" s="141"/>
      <c r="F6" s="141"/>
      <c r="G6" s="141"/>
      <c r="I6" s="103" t="s">
        <v>66</v>
      </c>
      <c r="J6" s="104"/>
      <c r="K6" s="66"/>
      <c r="L6" s="107"/>
    </row>
    <row r="7" spans="2:12" ht="18.75" x14ac:dyDescent="0.3">
      <c r="B7" s="141">
        <v>3</v>
      </c>
      <c r="C7" s="141" t="s">
        <v>129</v>
      </c>
      <c r="D7" s="141"/>
      <c r="E7" s="141"/>
      <c r="F7" s="141"/>
      <c r="G7" s="141"/>
      <c r="I7" s="103" t="s">
        <v>67</v>
      </c>
      <c r="J7" s="66"/>
      <c r="K7" s="66"/>
      <c r="L7" s="107"/>
    </row>
    <row r="8" spans="2:12" ht="18.75" x14ac:dyDescent="0.3">
      <c r="B8" s="141"/>
      <c r="C8" s="143" t="s">
        <v>126</v>
      </c>
      <c r="D8" s="141"/>
      <c r="E8" s="141"/>
      <c r="F8" s="141"/>
      <c r="G8" s="141"/>
      <c r="I8" s="108" t="s">
        <v>69</v>
      </c>
      <c r="J8" s="66"/>
      <c r="K8" s="66"/>
      <c r="L8" s="107"/>
    </row>
    <row r="9" spans="2:12" ht="18.75" x14ac:dyDescent="0.3">
      <c r="B9" s="141"/>
      <c r="C9" s="141"/>
      <c r="D9" s="141"/>
      <c r="E9" s="141"/>
      <c r="F9" s="141"/>
      <c r="G9" s="141"/>
      <c r="I9" s="103" t="s">
        <v>70</v>
      </c>
      <c r="J9" s="66"/>
      <c r="K9" s="66"/>
      <c r="L9" s="107"/>
    </row>
    <row r="10" spans="2:12" ht="18.75" x14ac:dyDescent="0.3">
      <c r="B10" s="141"/>
      <c r="C10" s="141"/>
      <c r="D10" s="141"/>
      <c r="E10" s="141"/>
      <c r="F10" s="141"/>
      <c r="G10" s="141"/>
      <c r="I10" s="106"/>
      <c r="J10" s="66"/>
      <c r="K10" s="66"/>
      <c r="L10" s="107"/>
    </row>
    <row r="11" spans="2:12" ht="18.75" x14ac:dyDescent="0.3">
      <c r="B11" s="141"/>
      <c r="C11" s="141"/>
      <c r="D11" s="141"/>
      <c r="E11" s="141"/>
      <c r="F11" s="141"/>
      <c r="G11" s="141"/>
      <c r="I11" s="106"/>
      <c r="J11" s="66"/>
      <c r="K11" s="66"/>
      <c r="L11" s="107"/>
    </row>
    <row r="12" spans="2:12" x14ac:dyDescent="0.25">
      <c r="I12" s="106"/>
      <c r="J12" s="66"/>
      <c r="K12" s="66"/>
      <c r="L12" s="109"/>
    </row>
    <row r="13" spans="2:12" x14ac:dyDescent="0.25">
      <c r="I13" s="106"/>
      <c r="J13" s="66"/>
      <c r="K13" s="66"/>
      <c r="L13" s="107"/>
    </row>
    <row r="14" spans="2:12" x14ac:dyDescent="0.25">
      <c r="I14" s="110" t="s">
        <v>79</v>
      </c>
      <c r="J14" s="111"/>
      <c r="K14" s="66"/>
      <c r="L14" s="107"/>
    </row>
    <row r="15" spans="2:12" ht="15.75" thickBot="1" x14ac:dyDescent="0.3">
      <c r="I15" s="112"/>
      <c r="J15" s="113"/>
      <c r="K15" s="113"/>
      <c r="L15" s="114"/>
    </row>
  </sheetData>
  <hyperlinks>
    <hyperlink ref="I8" r:id="rId1" xr:uid="{8CE7B46F-D23A-4AAA-8386-8004CA56BAC1}"/>
    <hyperlink ref="I14" r:id="rId2" xr:uid="{313FEEEC-85A7-4136-B9FF-B4987F7A9E14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2217-E4C3-455F-88E5-F016FD65AF88}">
  <dimension ref="A1:Q49"/>
  <sheetViews>
    <sheetView zoomScale="130" zoomScaleNormal="130" workbookViewId="0">
      <selection activeCell="N23" sqref="N23"/>
    </sheetView>
  </sheetViews>
  <sheetFormatPr defaultRowHeight="15" x14ac:dyDescent="0.25"/>
  <cols>
    <col min="1" max="1" width="3.7109375" customWidth="1"/>
    <col min="2" max="2" width="22" customWidth="1"/>
    <col min="4" max="4" width="11.7109375" customWidth="1"/>
    <col min="5" max="7" width="9.28515625" bestFit="1" customWidth="1"/>
    <col min="8" max="8" width="9.5703125" bestFit="1" customWidth="1"/>
  </cols>
  <sheetData>
    <row r="1" spans="2:17" ht="55.5" customHeight="1" x14ac:dyDescent="0.35">
      <c r="B1" s="49" t="s">
        <v>72</v>
      </c>
      <c r="C1" s="50"/>
      <c r="D1" s="50"/>
      <c r="E1" s="50"/>
      <c r="F1" s="50"/>
      <c r="G1" s="50"/>
      <c r="H1" s="50"/>
      <c r="I1" s="50"/>
      <c r="J1" s="50"/>
      <c r="K1" s="51" t="s">
        <v>60</v>
      </c>
      <c r="L1" s="50"/>
      <c r="M1" s="50"/>
      <c r="N1" s="50"/>
      <c r="O1" s="50"/>
      <c r="P1" s="50"/>
      <c r="Q1" s="50"/>
    </row>
    <row r="2" spans="2:17" ht="23.25" x14ac:dyDescent="0.35">
      <c r="B2" s="50"/>
      <c r="C2" s="49"/>
      <c r="D2" s="49"/>
      <c r="E2" s="52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2:17" ht="15.75" thickBot="1" x14ac:dyDescent="0.3"/>
    <row r="4" spans="2:17" x14ac:dyDescent="0.25">
      <c r="B4" s="54" t="s">
        <v>85</v>
      </c>
      <c r="C4" s="55"/>
      <c r="D4" s="55"/>
      <c r="E4" s="55"/>
      <c r="F4" s="55"/>
      <c r="G4" s="55"/>
      <c r="H4" s="55"/>
      <c r="I4" s="55"/>
      <c r="J4" s="55"/>
      <c r="K4" s="56"/>
    </row>
    <row r="5" spans="2:17" ht="15.75" thickBot="1" x14ac:dyDescent="0.3">
      <c r="B5" s="57"/>
      <c r="C5" s="58"/>
      <c r="D5" s="58"/>
      <c r="E5" s="58"/>
      <c r="F5" s="58"/>
      <c r="G5" s="58"/>
      <c r="H5" s="58"/>
      <c r="I5" s="58"/>
      <c r="J5" s="58"/>
      <c r="K5" s="59"/>
    </row>
    <row r="6" spans="2:17" s="1" customFormat="1" x14ac:dyDescent="0.25">
      <c r="D6" s="5"/>
      <c r="F6" s="15"/>
    </row>
    <row r="7" spans="2:17" s="1" customFormat="1" x14ac:dyDescent="0.25">
      <c r="B7" s="1" t="s">
        <v>9</v>
      </c>
      <c r="D7" s="5" t="s">
        <v>75</v>
      </c>
    </row>
    <row r="8" spans="2:17" s="1" customFormat="1" x14ac:dyDescent="0.25">
      <c r="D8" s="5" t="s">
        <v>76</v>
      </c>
      <c r="F8" s="15"/>
    </row>
    <row r="9" spans="2:17" s="1" customFormat="1" x14ac:dyDescent="0.25">
      <c r="F9" s="15"/>
    </row>
    <row r="10" spans="2:17" s="1" customFormat="1" x14ac:dyDescent="0.25">
      <c r="B10" s="1" t="s">
        <v>7</v>
      </c>
      <c r="D10" s="5" t="s">
        <v>74</v>
      </c>
      <c r="F10" s="15"/>
    </row>
    <row r="11" spans="2:17" s="1" customFormat="1" x14ac:dyDescent="0.25">
      <c r="D11" s="5"/>
      <c r="F11" s="15"/>
    </row>
    <row r="12" spans="2:17" s="1" customFormat="1" x14ac:dyDescent="0.25">
      <c r="B12" s="1" t="s">
        <v>10</v>
      </c>
      <c r="D12" s="5" t="s">
        <v>73</v>
      </c>
      <c r="F12" s="15"/>
    </row>
    <row r="14" spans="2:17" x14ac:dyDescent="0.25">
      <c r="B14" t="s">
        <v>8</v>
      </c>
      <c r="D14" s="1" t="s">
        <v>77</v>
      </c>
    </row>
    <row r="15" spans="2:17" x14ac:dyDescent="0.25">
      <c r="D15" s="1" t="s">
        <v>15</v>
      </c>
      <c r="E15" t="s">
        <v>50</v>
      </c>
    </row>
    <row r="16" spans="2:17" x14ac:dyDescent="0.25">
      <c r="D16" s="1" t="s">
        <v>16</v>
      </c>
      <c r="E16" t="s">
        <v>49</v>
      </c>
    </row>
    <row r="17" spans="1:11" x14ac:dyDescent="0.25">
      <c r="D17" s="1" t="s">
        <v>17</v>
      </c>
      <c r="E17" t="s">
        <v>18</v>
      </c>
    </row>
    <row r="19" spans="1:11" x14ac:dyDescent="0.25">
      <c r="B19" s="1" t="s">
        <v>37</v>
      </c>
      <c r="D19" s="1" t="s">
        <v>78</v>
      </c>
    </row>
    <row r="20" spans="1:11" x14ac:dyDescent="0.25">
      <c r="D20" s="139" t="s">
        <v>124</v>
      </c>
      <c r="E20" s="137"/>
      <c r="F20" s="138"/>
      <c r="G20" s="139" t="s">
        <v>125</v>
      </c>
      <c r="H20" s="137"/>
      <c r="I20" s="137"/>
      <c r="J20" s="137"/>
      <c r="K20" s="138"/>
    </row>
    <row r="21" spans="1:11" x14ac:dyDescent="0.25">
      <c r="D21" s="140" t="s">
        <v>39</v>
      </c>
      <c r="E21" s="31"/>
      <c r="F21" s="32"/>
      <c r="G21" s="46" t="s">
        <v>51</v>
      </c>
      <c r="H21" s="31"/>
      <c r="I21" s="31"/>
      <c r="J21" s="31"/>
      <c r="K21" s="32"/>
    </row>
    <row r="22" spans="1:11" x14ac:dyDescent="0.25">
      <c r="D22" s="140" t="s">
        <v>41</v>
      </c>
      <c r="E22" s="31"/>
      <c r="F22" s="32"/>
      <c r="G22" s="46" t="s">
        <v>38</v>
      </c>
      <c r="H22" s="31"/>
      <c r="I22" s="31"/>
      <c r="J22" s="31"/>
      <c r="K22" s="32"/>
    </row>
    <row r="23" spans="1:11" x14ac:dyDescent="0.25">
      <c r="D23" s="140" t="s">
        <v>40</v>
      </c>
      <c r="E23" s="31"/>
      <c r="F23" s="32"/>
      <c r="G23" s="46" t="s">
        <v>38</v>
      </c>
      <c r="H23" s="31"/>
      <c r="I23" s="31"/>
      <c r="J23" s="31"/>
      <c r="K23" s="32"/>
    </row>
    <row r="24" spans="1:11" x14ac:dyDescent="0.25">
      <c r="D24" s="140" t="s">
        <v>42</v>
      </c>
      <c r="E24" s="31"/>
      <c r="F24" s="32"/>
      <c r="G24" s="46" t="s">
        <v>43</v>
      </c>
      <c r="H24" s="31"/>
      <c r="I24" s="31"/>
      <c r="J24" s="31"/>
      <c r="K24" s="32"/>
    </row>
    <row r="25" spans="1:11" x14ac:dyDescent="0.25">
      <c r="D25" s="6" t="s">
        <v>44</v>
      </c>
    </row>
    <row r="27" spans="1:11" ht="15.75" thickBot="1" x14ac:dyDescent="0.3"/>
    <row r="28" spans="1:11" x14ac:dyDescent="0.25">
      <c r="B28" t="s">
        <v>123</v>
      </c>
      <c r="D28" s="120">
        <v>1</v>
      </c>
      <c r="E28" s="121">
        <v>2</v>
      </c>
      <c r="F28" s="121">
        <v>3</v>
      </c>
      <c r="G28" s="121">
        <v>4</v>
      </c>
      <c r="H28" s="122" t="s">
        <v>4</v>
      </c>
    </row>
    <row r="29" spans="1:11" x14ac:dyDescent="0.25">
      <c r="B29" t="s">
        <v>83</v>
      </c>
      <c r="D29" s="123"/>
      <c r="E29" s="118"/>
      <c r="F29" s="118"/>
      <c r="G29" s="118"/>
      <c r="H29" s="124">
        <f>SUM(D29:G29)</f>
        <v>0</v>
      </c>
      <c r="I29" t="s">
        <v>122</v>
      </c>
    </row>
    <row r="30" spans="1:11" x14ac:dyDescent="0.25">
      <c r="D30" s="129"/>
      <c r="E30" s="97"/>
      <c r="F30" s="97"/>
      <c r="G30" s="97"/>
      <c r="H30" s="130"/>
    </row>
    <row r="31" spans="1:11" s="1" customFormat="1" x14ac:dyDescent="0.25">
      <c r="A31"/>
      <c r="B31" t="s">
        <v>81</v>
      </c>
      <c r="C31"/>
      <c r="D31" s="125" t="s">
        <v>45</v>
      </c>
      <c r="E31" s="126" t="s">
        <v>46</v>
      </c>
      <c r="F31" s="126" t="s">
        <v>47</v>
      </c>
      <c r="G31" s="126" t="s">
        <v>48</v>
      </c>
      <c r="H31" s="127" t="s">
        <v>4</v>
      </c>
      <c r="I31"/>
      <c r="J31"/>
    </row>
    <row r="32" spans="1:11" x14ac:dyDescent="0.25">
      <c r="B32" t="s">
        <v>83</v>
      </c>
      <c r="D32" s="123"/>
      <c r="E32" s="118"/>
      <c r="F32" s="118"/>
      <c r="G32" s="118"/>
      <c r="H32" s="124">
        <f>SUM(D32:G32)</f>
        <v>0</v>
      </c>
      <c r="I32" t="s">
        <v>122</v>
      </c>
    </row>
    <row r="33" spans="1:10" x14ac:dyDescent="0.25">
      <c r="D33" s="128"/>
      <c r="E33" s="119"/>
      <c r="F33" s="119"/>
      <c r="G33" s="119"/>
      <c r="H33" s="124"/>
    </row>
    <row r="34" spans="1:10" x14ac:dyDescent="0.25">
      <c r="A34" s="1"/>
      <c r="B34" s="1" t="s">
        <v>86</v>
      </c>
      <c r="C34" s="1"/>
      <c r="D34" s="134">
        <f>IFERROR(1-D32/D29,0%)</f>
        <v>0</v>
      </c>
      <c r="E34" s="135">
        <f t="shared" ref="E34:H34" si="0">IFERROR(1-E32/E29,0%)</f>
        <v>0</v>
      </c>
      <c r="F34" s="135">
        <f t="shared" si="0"/>
        <v>0</v>
      </c>
      <c r="G34" s="135">
        <f t="shared" si="0"/>
        <v>0</v>
      </c>
      <c r="H34" s="136">
        <f t="shared" si="0"/>
        <v>0</v>
      </c>
      <c r="I34" s="1"/>
      <c r="J34" s="1"/>
    </row>
    <row r="35" spans="1:10" ht="15.75" thickBot="1" x14ac:dyDescent="0.3">
      <c r="B35" t="s">
        <v>82</v>
      </c>
      <c r="D35" s="131" t="str">
        <f>IF(D34&gt;=25%,"YES","NO")</f>
        <v>NO</v>
      </c>
      <c r="E35" s="132" t="str">
        <f t="shared" ref="E35:H35" si="1">IF(E34&gt;=25%,"YES","NO")</f>
        <v>NO</v>
      </c>
      <c r="F35" s="132" t="str">
        <f t="shared" si="1"/>
        <v>NO</v>
      </c>
      <c r="G35" s="132" t="str">
        <f t="shared" si="1"/>
        <v>NO</v>
      </c>
      <c r="H35" s="133" t="str">
        <f t="shared" si="1"/>
        <v>NO</v>
      </c>
      <c r="I35" t="s">
        <v>84</v>
      </c>
    </row>
    <row r="36" spans="1:10" x14ac:dyDescent="0.25">
      <c r="D36" s="33"/>
      <c r="E36" s="33"/>
      <c r="F36" s="33"/>
      <c r="G36" s="33"/>
      <c r="H36" s="33"/>
    </row>
    <row r="37" spans="1:10" ht="15.75" thickBot="1" x14ac:dyDescent="0.3"/>
    <row r="38" spans="1:10" x14ac:dyDescent="0.25">
      <c r="B38" s="99" t="s">
        <v>80</v>
      </c>
      <c r="C38" s="100"/>
      <c r="D38" s="115"/>
    </row>
    <row r="39" spans="1:10" x14ac:dyDescent="0.25">
      <c r="B39" s="103" t="s">
        <v>65</v>
      </c>
      <c r="C39" s="104"/>
      <c r="D39" s="107"/>
    </row>
    <row r="40" spans="1:10" x14ac:dyDescent="0.25">
      <c r="B40" s="106"/>
      <c r="C40" s="104"/>
      <c r="D40" s="107"/>
    </row>
    <row r="41" spans="1:10" x14ac:dyDescent="0.25">
      <c r="B41" s="103" t="s">
        <v>66</v>
      </c>
      <c r="C41" s="104"/>
      <c r="D41" s="107"/>
    </row>
    <row r="42" spans="1:10" x14ac:dyDescent="0.25">
      <c r="B42" s="103" t="s">
        <v>67</v>
      </c>
      <c r="C42" s="66"/>
      <c r="D42" s="107"/>
    </row>
    <row r="43" spans="1:10" x14ac:dyDescent="0.25">
      <c r="B43" s="108" t="s">
        <v>69</v>
      </c>
      <c r="C43" s="66"/>
      <c r="D43" s="107"/>
    </row>
    <row r="44" spans="1:10" x14ac:dyDescent="0.25">
      <c r="B44" s="103" t="s">
        <v>70</v>
      </c>
      <c r="C44" s="66"/>
      <c r="D44" s="107"/>
    </row>
    <row r="45" spans="1:10" x14ac:dyDescent="0.25">
      <c r="A45" s="1"/>
      <c r="B45" s="106"/>
      <c r="C45" s="66"/>
      <c r="D45" s="107"/>
    </row>
    <row r="46" spans="1:10" x14ac:dyDescent="0.25">
      <c r="A46" s="1"/>
      <c r="B46" s="106"/>
      <c r="C46" s="66"/>
      <c r="D46" s="107"/>
    </row>
    <row r="47" spans="1:10" x14ac:dyDescent="0.25">
      <c r="A47" s="1"/>
      <c r="B47" s="106"/>
      <c r="C47" s="66"/>
      <c r="D47" s="107"/>
    </row>
    <row r="48" spans="1:10" x14ac:dyDescent="0.25">
      <c r="A48" s="1"/>
      <c r="B48" s="106"/>
      <c r="C48" s="66"/>
      <c r="D48" s="107"/>
    </row>
    <row r="49" spans="2:4" ht="15.75" thickBot="1" x14ac:dyDescent="0.3">
      <c r="B49" s="116" t="s">
        <v>79</v>
      </c>
      <c r="C49" s="117"/>
      <c r="D49" s="114"/>
    </row>
  </sheetData>
  <mergeCells count="1">
    <mergeCell ref="B4:K5"/>
  </mergeCells>
  <phoneticPr fontId="6" type="noConversion"/>
  <conditionalFormatting sqref="D35:D36 E35:H35">
    <cfRule type="cellIs" dxfId="1" priority="2" operator="equal">
      <formula>"YES"</formula>
    </cfRule>
  </conditionalFormatting>
  <conditionalFormatting sqref="E36:H36">
    <cfRule type="cellIs" dxfId="0" priority="1" operator="equal">
      <formula>"YES"</formula>
    </cfRule>
  </conditionalFormatting>
  <hyperlinks>
    <hyperlink ref="K1" r:id="rId1" xr:uid="{0338DC2C-B6DC-4E3A-AFED-271E26DEE0AD}"/>
    <hyperlink ref="B43" r:id="rId2" xr:uid="{266EEF51-0A30-4A65-95AA-1A89AEE515EB}"/>
    <hyperlink ref="B49" r:id="rId3" xr:uid="{F2B38DE7-EA2B-49A4-AD6A-A49809A5D4C3}"/>
  </hyperlinks>
  <pageMargins left="0.7" right="0.7" top="0.75" bottom="0.75" header="0.3" footer="0.3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1E742-636A-4763-A996-EDF25202DE8B}">
  <dimension ref="A1:L16"/>
  <sheetViews>
    <sheetView zoomScale="120" zoomScaleNormal="120" workbookViewId="0">
      <selection activeCell="I4" sqref="I4:L16"/>
    </sheetView>
  </sheetViews>
  <sheetFormatPr defaultRowHeight="15" x14ac:dyDescent="0.25"/>
  <cols>
    <col min="1" max="1" width="33" customWidth="1"/>
    <col min="2" max="2" width="10" customWidth="1"/>
    <col min="3" max="3" width="13" bestFit="1" customWidth="1"/>
    <col min="4" max="4" width="2.28515625" customWidth="1"/>
    <col min="5" max="5" width="13" bestFit="1" customWidth="1"/>
    <col min="6" max="6" width="2.85546875" customWidth="1"/>
    <col min="7" max="7" width="22.28515625" customWidth="1"/>
    <col min="12" max="12" width="11.7109375" customWidth="1"/>
  </cols>
  <sheetData>
    <row r="1" spans="1:12" ht="55.5" customHeight="1" x14ac:dyDescent="0.25">
      <c r="A1" s="50" t="s">
        <v>87</v>
      </c>
      <c r="B1" s="50"/>
      <c r="C1" s="50"/>
      <c r="D1" s="50"/>
      <c r="E1" s="50"/>
      <c r="F1" s="50"/>
      <c r="G1" s="50"/>
      <c r="H1" s="50"/>
      <c r="I1" s="51" t="s">
        <v>60</v>
      </c>
      <c r="J1" s="50"/>
      <c r="K1" s="50"/>
      <c r="L1" s="50"/>
    </row>
    <row r="2" spans="1:12" ht="26.25" customHeight="1" x14ac:dyDescent="0.35">
      <c r="A2" s="49" t="s">
        <v>121</v>
      </c>
      <c r="B2" s="49"/>
      <c r="C2" s="49"/>
      <c r="D2" s="50"/>
      <c r="E2" s="49"/>
      <c r="F2" s="49"/>
      <c r="G2" s="50"/>
      <c r="H2" s="50"/>
      <c r="I2" s="50"/>
      <c r="J2" s="50"/>
      <c r="K2" s="50"/>
      <c r="L2" s="50"/>
    </row>
    <row r="3" spans="1:12" ht="15" customHeight="1" thickBot="1" x14ac:dyDescent="0.3"/>
    <row r="4" spans="1:12" ht="16.5" thickBot="1" x14ac:dyDescent="0.3">
      <c r="A4" s="68" t="s">
        <v>95</v>
      </c>
      <c r="C4" s="37">
        <v>2019</v>
      </c>
      <c r="D4" s="53"/>
      <c r="E4" s="37">
        <v>2020</v>
      </c>
      <c r="I4" s="99" t="s">
        <v>80</v>
      </c>
      <c r="J4" s="100"/>
      <c r="K4" s="101"/>
      <c r="L4" s="102"/>
    </row>
    <row r="5" spans="1:12" ht="30" x14ac:dyDescent="0.25">
      <c r="C5" s="23" t="s">
        <v>36</v>
      </c>
      <c r="D5" s="53"/>
      <c r="E5" s="23" t="s">
        <v>36</v>
      </c>
      <c r="I5" s="103" t="s">
        <v>65</v>
      </c>
      <c r="J5" s="104"/>
      <c r="K5" s="66"/>
      <c r="L5" s="105"/>
    </row>
    <row r="6" spans="1:12" x14ac:dyDescent="0.25">
      <c r="A6" s="1" t="s">
        <v>92</v>
      </c>
      <c r="I6" s="106"/>
      <c r="J6" s="104"/>
      <c r="K6" s="66"/>
      <c r="L6" s="107"/>
    </row>
    <row r="7" spans="1:12" x14ac:dyDescent="0.25">
      <c r="A7" t="s">
        <v>93</v>
      </c>
      <c r="C7" s="62"/>
      <c r="E7" s="62"/>
      <c r="I7" s="103" t="s">
        <v>66</v>
      </c>
      <c r="J7" s="104"/>
      <c r="K7" s="66"/>
      <c r="L7" s="107"/>
    </row>
    <row r="8" spans="1:12" ht="15.75" thickBot="1" x14ac:dyDescent="0.3">
      <c r="C8" s="11"/>
      <c r="E8" s="11"/>
      <c r="I8" s="103" t="s">
        <v>67</v>
      </c>
      <c r="J8" s="66"/>
      <c r="K8" s="66"/>
      <c r="L8" s="107"/>
    </row>
    <row r="9" spans="1:12" ht="15.75" thickBot="1" x14ac:dyDescent="0.3">
      <c r="A9" t="s">
        <v>91</v>
      </c>
      <c r="C9" s="63">
        <f>+C7/12</f>
        <v>0</v>
      </c>
      <c r="E9" s="63">
        <f>+E7/12</f>
        <v>0</v>
      </c>
      <c r="G9" s="11"/>
      <c r="I9" s="108" t="s">
        <v>69</v>
      </c>
      <c r="J9" s="66"/>
      <c r="K9" s="66"/>
      <c r="L9" s="107"/>
    </row>
    <row r="10" spans="1:12" ht="15.75" thickBot="1" x14ac:dyDescent="0.3">
      <c r="C10" s="11"/>
      <c r="E10" s="11"/>
      <c r="G10" s="11"/>
      <c r="I10" s="103" t="s">
        <v>70</v>
      </c>
      <c r="J10" s="66"/>
      <c r="K10" s="66"/>
      <c r="L10" s="107"/>
    </row>
    <row r="11" spans="1:12" ht="15.75" thickBot="1" x14ac:dyDescent="0.3">
      <c r="A11" s="16" t="s">
        <v>89</v>
      </c>
      <c r="B11" s="60" t="s">
        <v>88</v>
      </c>
      <c r="C11" s="11"/>
      <c r="E11" s="11"/>
      <c r="I11" s="106"/>
      <c r="J11" s="66"/>
      <c r="K11" s="66"/>
      <c r="L11" s="107"/>
    </row>
    <row r="12" spans="1:12" ht="15.75" thickBot="1" x14ac:dyDescent="0.3">
      <c r="A12" s="65"/>
      <c r="B12" s="65"/>
      <c r="C12" s="65"/>
      <c r="D12" s="65"/>
      <c r="E12" s="65"/>
      <c r="G12" s="37" t="s">
        <v>94</v>
      </c>
      <c r="I12" s="106"/>
      <c r="J12" s="66"/>
      <c r="K12" s="66"/>
      <c r="L12" s="107"/>
    </row>
    <row r="13" spans="1:12" ht="15.75" thickBot="1" x14ac:dyDescent="0.3">
      <c r="A13" t="s">
        <v>90</v>
      </c>
      <c r="B13">
        <f>IF(B11=72,3.5,2.5)</f>
        <v>2.5</v>
      </c>
      <c r="C13" s="63">
        <f>MIN(20833,+C9*$B13)</f>
        <v>0</v>
      </c>
      <c r="E13" s="67">
        <f t="shared" ref="E13" si="0">+E9*$B13</f>
        <v>0</v>
      </c>
      <c r="G13" s="69">
        <f>IF(MAX(E13,C13)&lt;20833,MAX(E13,C13),20833)</f>
        <v>0</v>
      </c>
      <c r="I13" s="106"/>
      <c r="J13" s="66"/>
      <c r="K13" s="66"/>
      <c r="L13" s="109"/>
    </row>
    <row r="14" spans="1:12" x14ac:dyDescent="0.25">
      <c r="I14" s="106"/>
      <c r="J14" s="66"/>
      <c r="K14" s="66"/>
      <c r="L14" s="107"/>
    </row>
    <row r="15" spans="1:12" x14ac:dyDescent="0.25">
      <c r="I15" s="110" t="s">
        <v>79</v>
      </c>
      <c r="J15" s="111"/>
      <c r="K15" s="66"/>
      <c r="L15" s="107"/>
    </row>
    <row r="16" spans="1:12" ht="15.75" thickBot="1" x14ac:dyDescent="0.3">
      <c r="I16" s="112"/>
      <c r="J16" s="113"/>
      <c r="K16" s="113"/>
      <c r="L16" s="114"/>
    </row>
  </sheetData>
  <hyperlinks>
    <hyperlink ref="I1" r:id="rId1" xr:uid="{08AE87E7-D189-47A3-8C8C-2C38855713AA}"/>
    <hyperlink ref="I9" r:id="rId2" xr:uid="{74265AFE-F1FE-4C61-9F86-188996F53E39}"/>
    <hyperlink ref="I15" r:id="rId3" xr:uid="{4953441B-D1C0-462F-A01C-973364D1137A}"/>
  </hyperlinks>
  <pageMargins left="0.7" right="0.7" top="0.75" bottom="0.75" header="0.3" footer="0.3"/>
  <pageSetup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52DC8-5E46-4D01-A770-8332FF93C689}">
  <dimension ref="A1:L31"/>
  <sheetViews>
    <sheetView zoomScale="120" zoomScaleNormal="120" workbookViewId="0">
      <selection activeCell="B40" sqref="B40"/>
    </sheetView>
  </sheetViews>
  <sheetFormatPr defaultRowHeight="15" x14ac:dyDescent="0.25"/>
  <cols>
    <col min="1" max="1" width="31" customWidth="1"/>
    <col min="2" max="2" width="11.140625" customWidth="1"/>
    <col min="3" max="3" width="13" bestFit="1" customWidth="1"/>
    <col min="4" max="4" width="4.42578125" style="71" customWidth="1"/>
    <col min="5" max="5" width="13" bestFit="1" customWidth="1"/>
    <col min="6" max="6" width="4.5703125" customWidth="1"/>
    <col min="7" max="7" width="21.28515625" customWidth="1"/>
    <col min="12" max="12" width="11.5703125" customWidth="1"/>
  </cols>
  <sheetData>
    <row r="1" spans="1:9" ht="55.5" customHeight="1" x14ac:dyDescent="0.25">
      <c r="A1" s="50" t="s">
        <v>99</v>
      </c>
      <c r="B1" s="50"/>
      <c r="C1" s="50"/>
      <c r="D1" s="50"/>
      <c r="E1" s="50"/>
      <c r="F1" s="50"/>
      <c r="G1" s="50"/>
      <c r="H1" s="50"/>
      <c r="I1" s="50"/>
    </row>
    <row r="2" spans="1:9" ht="26.25" customHeight="1" x14ac:dyDescent="0.35">
      <c r="A2" s="49" t="s">
        <v>26</v>
      </c>
      <c r="B2" s="49"/>
      <c r="C2" s="49"/>
      <c r="D2" s="49"/>
      <c r="E2" s="49"/>
      <c r="F2" s="50"/>
      <c r="G2" s="51" t="s">
        <v>60</v>
      </c>
      <c r="H2" s="50"/>
      <c r="I2" s="50"/>
    </row>
    <row r="3" spans="1:9" ht="13.15" customHeight="1" thickBot="1" x14ac:dyDescent="0.4">
      <c r="A3" s="34"/>
      <c r="B3" s="34"/>
    </row>
    <row r="4" spans="1:9" ht="16.5" thickBot="1" x14ac:dyDescent="0.3">
      <c r="A4" s="68" t="s">
        <v>95</v>
      </c>
      <c r="C4" s="37">
        <v>2019</v>
      </c>
      <c r="D4" s="53"/>
      <c r="E4" s="37">
        <v>2020</v>
      </c>
    </row>
    <row r="5" spans="1:9" ht="30" x14ac:dyDescent="0.25">
      <c r="C5" s="23" t="s">
        <v>36</v>
      </c>
      <c r="E5" s="23" t="s">
        <v>36</v>
      </c>
    </row>
    <row r="6" spans="1:9" x14ac:dyDescent="0.25">
      <c r="A6" s="1" t="s">
        <v>20</v>
      </c>
      <c r="B6" s="1"/>
      <c r="C6" s="2"/>
      <c r="E6" s="2"/>
    </row>
    <row r="7" spans="1:9" x14ac:dyDescent="0.25">
      <c r="A7" s="81" t="s">
        <v>98</v>
      </c>
      <c r="C7" s="62"/>
      <c r="E7" s="62"/>
      <c r="G7" t="s">
        <v>103</v>
      </c>
    </row>
    <row r="8" spans="1:9" x14ac:dyDescent="0.25">
      <c r="A8" s="81" t="s">
        <v>2</v>
      </c>
      <c r="C8" s="62"/>
      <c r="E8" s="62"/>
      <c r="G8" t="s">
        <v>104</v>
      </c>
    </row>
    <row r="9" spans="1:9" x14ac:dyDescent="0.25">
      <c r="A9" s="81" t="s">
        <v>1</v>
      </c>
      <c r="C9" s="62"/>
      <c r="E9" s="62"/>
      <c r="G9" t="s">
        <v>105</v>
      </c>
    </row>
    <row r="10" spans="1:9" x14ac:dyDescent="0.25">
      <c r="A10" s="81" t="s">
        <v>25</v>
      </c>
      <c r="C10" s="62"/>
      <c r="E10" s="62"/>
      <c r="G10" t="s">
        <v>106</v>
      </c>
    </row>
    <row r="11" spans="1:9" x14ac:dyDescent="0.25">
      <c r="C11" s="9"/>
      <c r="E11" s="9"/>
    </row>
    <row r="12" spans="1:9" x14ac:dyDescent="0.25">
      <c r="A12" s="1" t="s">
        <v>107</v>
      </c>
      <c r="C12" s="62"/>
      <c r="E12" s="62"/>
    </row>
    <row r="13" spans="1:9" ht="23.25" x14ac:dyDescent="0.25">
      <c r="A13" s="75" t="s">
        <v>5</v>
      </c>
      <c r="C13" s="9"/>
      <c r="E13" s="9"/>
    </row>
    <row r="14" spans="1:9" x14ac:dyDescent="0.25">
      <c r="A14" s="1" t="s">
        <v>96</v>
      </c>
      <c r="B14" s="1"/>
      <c r="C14" s="62"/>
      <c r="E14" s="62"/>
    </row>
    <row r="15" spans="1:9" x14ac:dyDescent="0.25">
      <c r="C15" s="9"/>
      <c r="E15" s="9"/>
    </row>
    <row r="16" spans="1:9" ht="15.75" thickBot="1" x14ac:dyDescent="0.3">
      <c r="A16" s="78" t="s">
        <v>97</v>
      </c>
      <c r="B16" s="78"/>
      <c r="C16" s="79"/>
      <c r="D16" s="80"/>
      <c r="E16" s="79"/>
    </row>
    <row r="17" spans="1:12" ht="15.75" thickBot="1" x14ac:dyDescent="0.3">
      <c r="A17" s="1" t="s">
        <v>109</v>
      </c>
      <c r="B17" s="1"/>
      <c r="C17" s="77">
        <f>SUM(C7:C16)</f>
        <v>0</v>
      </c>
      <c r="E17" s="77">
        <f>SUM(E7:E16)</f>
        <v>0</v>
      </c>
      <c r="F17" s="11"/>
      <c r="I17" s="99" t="s">
        <v>80</v>
      </c>
      <c r="J17" s="100"/>
      <c r="K17" s="101"/>
      <c r="L17" s="102"/>
    </row>
    <row r="18" spans="1:12" x14ac:dyDescent="0.25">
      <c r="A18" s="1"/>
      <c r="B18" s="1"/>
      <c r="C18" s="64"/>
      <c r="E18" s="64"/>
      <c r="F18" s="11"/>
      <c r="I18" s="103" t="s">
        <v>65</v>
      </c>
      <c r="J18" s="104"/>
      <c r="K18" s="66"/>
      <c r="L18" s="105"/>
    </row>
    <row r="19" spans="1:12" ht="15.75" thickBot="1" x14ac:dyDescent="0.3">
      <c r="A19" s="1" t="s">
        <v>110</v>
      </c>
      <c r="F19" s="11"/>
      <c r="I19" s="106"/>
      <c r="J19" s="104"/>
      <c r="K19" s="66"/>
      <c r="L19" s="107"/>
    </row>
    <row r="20" spans="1:12" ht="15.75" thickBot="1" x14ac:dyDescent="0.3">
      <c r="A20" t="s">
        <v>108</v>
      </c>
      <c r="C20" s="63">
        <f>+C17/12</f>
        <v>0</v>
      </c>
      <c r="E20" s="63">
        <f>+E17/12</f>
        <v>0</v>
      </c>
      <c r="G20" s="37" t="s">
        <v>94</v>
      </c>
      <c r="I20" s="103" t="s">
        <v>66</v>
      </c>
      <c r="J20" s="104"/>
      <c r="K20" s="66"/>
      <c r="L20" s="107"/>
    </row>
    <row r="21" spans="1:12" ht="15.75" thickBot="1" x14ac:dyDescent="0.3">
      <c r="A21" t="s">
        <v>14</v>
      </c>
      <c r="B21" s="76">
        <v>2.5</v>
      </c>
      <c r="C21" s="63">
        <f>+C20*2.5</f>
        <v>0</v>
      </c>
      <c r="E21" s="63">
        <f>+E20*2.5</f>
        <v>0</v>
      </c>
      <c r="G21" s="63">
        <f>IF(MAX(E21,C21)&lt;2000000,MAX(E21,C21),2000000)</f>
        <v>0</v>
      </c>
      <c r="I21" s="103" t="s">
        <v>67</v>
      </c>
      <c r="J21" s="66"/>
      <c r="K21" s="66"/>
      <c r="L21" s="107"/>
    </row>
    <row r="22" spans="1:12" x14ac:dyDescent="0.25">
      <c r="I22" s="108" t="s">
        <v>69</v>
      </c>
      <c r="J22" s="66"/>
      <c r="K22" s="66"/>
      <c r="L22" s="107"/>
    </row>
    <row r="23" spans="1:12" ht="15.75" thickBot="1" x14ac:dyDescent="0.3">
      <c r="A23" s="1" t="s">
        <v>111</v>
      </c>
      <c r="I23" s="103" t="s">
        <v>70</v>
      </c>
      <c r="J23" s="66"/>
      <c r="K23" s="66"/>
      <c r="L23" s="107"/>
    </row>
    <row r="24" spans="1:12" ht="15.75" thickBot="1" x14ac:dyDescent="0.3">
      <c r="A24" t="s">
        <v>108</v>
      </c>
      <c r="C24" s="63">
        <f>+C17/12</f>
        <v>0</v>
      </c>
      <c r="E24" s="63">
        <f>+E17/12</f>
        <v>0</v>
      </c>
      <c r="G24" s="37" t="s">
        <v>94</v>
      </c>
      <c r="I24" s="106"/>
      <c r="J24" s="66"/>
      <c r="K24" s="66"/>
      <c r="L24" s="107"/>
    </row>
    <row r="25" spans="1:12" ht="15.75" thickBot="1" x14ac:dyDescent="0.3">
      <c r="A25" t="s">
        <v>14</v>
      </c>
      <c r="C25" s="63">
        <f>+C24*3.5</f>
        <v>0</v>
      </c>
      <c r="E25" s="63">
        <f>+E24*3.5</f>
        <v>0</v>
      </c>
      <c r="G25" s="63">
        <f>IF(MAX(E25,C25)&lt;2000000,MAX(E25,C25),2000000)</f>
        <v>0</v>
      </c>
      <c r="I25" s="106"/>
      <c r="J25" s="66"/>
      <c r="K25" s="66"/>
      <c r="L25" s="107"/>
    </row>
    <row r="26" spans="1:12" x14ac:dyDescent="0.25">
      <c r="C26" s="64"/>
      <c r="E26" s="64"/>
      <c r="G26" s="64"/>
      <c r="I26" s="106"/>
      <c r="J26" s="66"/>
      <c r="K26" s="66"/>
      <c r="L26" s="109"/>
    </row>
    <row r="27" spans="1:12" x14ac:dyDescent="0.25">
      <c r="C27" s="64"/>
      <c r="E27" s="64"/>
      <c r="G27" s="64"/>
      <c r="I27" s="106"/>
      <c r="J27" s="66"/>
      <c r="K27" s="66"/>
      <c r="L27" s="107"/>
    </row>
    <row r="28" spans="1:12" x14ac:dyDescent="0.25">
      <c r="A28" t="s">
        <v>62</v>
      </c>
      <c r="C28" s="64"/>
      <c r="E28" s="64"/>
      <c r="G28" s="64"/>
      <c r="I28" s="110" t="s">
        <v>79</v>
      </c>
      <c r="J28" s="111"/>
      <c r="K28" s="66"/>
      <c r="L28" s="107"/>
    </row>
    <row r="29" spans="1:12" ht="15.75" thickBot="1" x14ac:dyDescent="0.3">
      <c r="A29" t="s">
        <v>19</v>
      </c>
      <c r="E29" s="6"/>
      <c r="I29" s="112"/>
      <c r="J29" s="113"/>
      <c r="K29" s="113"/>
      <c r="L29" s="114"/>
    </row>
    <row r="30" spans="1:12" x14ac:dyDescent="0.25">
      <c r="A30" t="s">
        <v>52</v>
      </c>
      <c r="E30" s="6"/>
    </row>
    <row r="31" spans="1:12" x14ac:dyDescent="0.25">
      <c r="E31" s="6"/>
    </row>
  </sheetData>
  <hyperlinks>
    <hyperlink ref="G2" r:id="rId1" xr:uid="{AF788FFD-54C4-494B-AFC2-ABCAA6F46944}"/>
    <hyperlink ref="I22" r:id="rId2" xr:uid="{C0DFB7B3-FC65-4AB4-B313-A4A570764561}"/>
    <hyperlink ref="I28" r:id="rId3" xr:uid="{015980DE-565C-4F30-B317-39600F3C1832}"/>
  </hyperlinks>
  <pageMargins left="0.7" right="0.7" top="0.75" bottom="0.75" header="0.3" footer="0.3"/>
  <pageSetup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06EC5-7D42-4D11-9783-C0374D5EDFB1}">
  <dimension ref="A1:N51"/>
  <sheetViews>
    <sheetView topLeftCell="A13" zoomScale="120" zoomScaleNormal="120" workbookViewId="0">
      <selection activeCell="K19" sqref="K19:N31"/>
    </sheetView>
  </sheetViews>
  <sheetFormatPr defaultRowHeight="15" x14ac:dyDescent="0.25"/>
  <cols>
    <col min="1" max="1" width="36.5703125" customWidth="1"/>
    <col min="2" max="2" width="6.7109375" customWidth="1"/>
    <col min="3" max="3" width="13" bestFit="1" customWidth="1"/>
    <col min="4" max="4" width="3.7109375" customWidth="1"/>
    <col min="5" max="5" width="13" bestFit="1" customWidth="1"/>
    <col min="6" max="6" width="4.5703125" customWidth="1"/>
    <col min="7" max="7" width="15.5703125" customWidth="1"/>
    <col min="8" max="8" width="5.140625" customWidth="1"/>
    <col min="9" max="9" width="20" bestFit="1" customWidth="1"/>
    <col min="14" max="14" width="12.28515625" customWidth="1"/>
  </cols>
  <sheetData>
    <row r="1" spans="1:10" ht="55.5" customHeight="1" x14ac:dyDescent="0.25">
      <c r="A1" s="50" t="s">
        <v>100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6.25" customHeight="1" x14ac:dyDescent="0.35">
      <c r="A2" s="49" t="s">
        <v>101</v>
      </c>
      <c r="B2" s="49"/>
      <c r="C2" s="50"/>
      <c r="D2" s="50"/>
      <c r="E2" s="50"/>
      <c r="F2" s="50"/>
      <c r="G2" s="50"/>
      <c r="H2" s="50"/>
      <c r="I2" s="50"/>
      <c r="J2" s="50"/>
    </row>
    <row r="3" spans="1:10" ht="13.15" customHeight="1" thickBot="1" x14ac:dyDescent="0.35">
      <c r="A3" s="18"/>
      <c r="B3" s="18"/>
    </row>
    <row r="4" spans="1:10" ht="16.5" thickBot="1" x14ac:dyDescent="0.3">
      <c r="A4" s="68" t="s">
        <v>95</v>
      </c>
      <c r="C4" s="37">
        <v>2019</v>
      </c>
      <c r="E4" s="38">
        <v>2020</v>
      </c>
      <c r="G4" s="39" t="s">
        <v>102</v>
      </c>
    </row>
    <row r="5" spans="1:10" ht="30" customHeight="1" x14ac:dyDescent="0.25">
      <c r="C5" s="23" t="s">
        <v>36</v>
      </c>
      <c r="D5" s="53"/>
      <c r="E5" s="70" t="s">
        <v>36</v>
      </c>
      <c r="F5" s="53"/>
      <c r="G5" s="73" t="s">
        <v>36</v>
      </c>
      <c r="H5" s="53"/>
      <c r="I5" s="53"/>
    </row>
    <row r="6" spans="1:10" x14ac:dyDescent="0.25">
      <c r="A6" s="1" t="s">
        <v>20</v>
      </c>
      <c r="B6" s="1"/>
      <c r="C6" s="2"/>
      <c r="E6" s="3"/>
      <c r="G6" s="4"/>
    </row>
    <row r="7" spans="1:10" x14ac:dyDescent="0.25">
      <c r="A7" s="81" t="s">
        <v>0</v>
      </c>
      <c r="C7" s="62"/>
      <c r="E7" s="74"/>
      <c r="G7" s="74"/>
    </row>
    <row r="8" spans="1:10" x14ac:dyDescent="0.25">
      <c r="A8" s="81" t="s">
        <v>2</v>
      </c>
      <c r="C8" s="62"/>
      <c r="E8" s="74"/>
      <c r="G8" s="74"/>
      <c r="H8" t="s">
        <v>104</v>
      </c>
    </row>
    <row r="9" spans="1:10" x14ac:dyDescent="0.25">
      <c r="A9" s="81" t="s">
        <v>1</v>
      </c>
      <c r="C9" s="62"/>
      <c r="E9" s="74"/>
      <c r="G9" s="74"/>
      <c r="H9" t="s">
        <v>105</v>
      </c>
    </row>
    <row r="10" spans="1:10" x14ac:dyDescent="0.25">
      <c r="A10" s="81" t="s">
        <v>25</v>
      </c>
      <c r="C10" s="62"/>
      <c r="E10" s="74"/>
      <c r="G10" s="74"/>
    </row>
    <row r="11" spans="1:10" x14ac:dyDescent="0.25">
      <c r="C11" s="26"/>
      <c r="E11" s="27"/>
      <c r="G11" s="28"/>
    </row>
    <row r="12" spans="1:10" x14ac:dyDescent="0.25">
      <c r="A12" s="1" t="s">
        <v>112</v>
      </c>
      <c r="C12" s="74"/>
      <c r="E12" s="74"/>
      <c r="G12" s="74"/>
    </row>
    <row r="13" spans="1:10" ht="23.25" x14ac:dyDescent="0.25">
      <c r="A13" s="75" t="s">
        <v>5</v>
      </c>
      <c r="C13" s="9"/>
      <c r="E13" s="13"/>
      <c r="G13" s="14"/>
    </row>
    <row r="14" spans="1:10" x14ac:dyDescent="0.25">
      <c r="A14" s="1" t="s">
        <v>96</v>
      </c>
      <c r="B14" s="1"/>
      <c r="C14" s="9"/>
      <c r="E14" s="13"/>
      <c r="G14" s="14"/>
    </row>
    <row r="15" spans="1:10" x14ac:dyDescent="0.25">
      <c r="A15" s="82" t="s">
        <v>21</v>
      </c>
      <c r="C15" s="74"/>
      <c r="E15" s="74"/>
      <c r="G15" s="74"/>
    </row>
    <row r="16" spans="1:10" x14ac:dyDescent="0.25">
      <c r="A16" s="82" t="s">
        <v>22</v>
      </c>
      <c r="C16" s="74"/>
      <c r="E16" s="74"/>
      <c r="G16" s="74"/>
    </row>
    <row r="17" spans="1:14" x14ac:dyDescent="0.25">
      <c r="C17" s="9"/>
      <c r="E17" s="13"/>
      <c r="G17" s="14"/>
    </row>
    <row r="18" spans="1:14" ht="15.75" thickBot="1" x14ac:dyDescent="0.3">
      <c r="A18" s="78" t="s">
        <v>97</v>
      </c>
      <c r="B18" s="78"/>
      <c r="C18" s="83"/>
      <c r="D18" s="84"/>
      <c r="E18" s="83"/>
      <c r="F18" s="84"/>
      <c r="G18" s="83"/>
    </row>
    <row r="19" spans="1:14" ht="15.75" thickBot="1" x14ac:dyDescent="0.3">
      <c r="A19" s="1" t="s">
        <v>109</v>
      </c>
      <c r="B19" s="1"/>
      <c r="C19" s="63">
        <f>SUM(C7:C18)</f>
        <v>0</v>
      </c>
      <c r="E19" s="63">
        <f>SUM(E7:E18)</f>
        <v>0</v>
      </c>
      <c r="F19" s="11"/>
      <c r="G19" s="63">
        <f>SUM(G7:G18)</f>
        <v>0</v>
      </c>
      <c r="H19" s="11"/>
      <c r="K19" s="99" t="s">
        <v>80</v>
      </c>
      <c r="L19" s="100"/>
      <c r="M19" s="101"/>
      <c r="N19" s="102"/>
    </row>
    <row r="20" spans="1:14" x14ac:dyDescent="0.25">
      <c r="K20" s="103" t="s">
        <v>65</v>
      </c>
      <c r="L20" s="104"/>
      <c r="M20" s="66"/>
      <c r="N20" s="105"/>
    </row>
    <row r="21" spans="1:14" ht="15.75" thickBot="1" x14ac:dyDescent="0.3">
      <c r="A21" s="1" t="s">
        <v>110</v>
      </c>
      <c r="D21" s="71"/>
      <c r="F21" s="11"/>
      <c r="K21" s="106"/>
      <c r="L21" s="104"/>
      <c r="M21" s="66"/>
      <c r="N21" s="107"/>
    </row>
    <row r="22" spans="1:14" ht="15.75" thickBot="1" x14ac:dyDescent="0.3">
      <c r="A22" t="s">
        <v>108</v>
      </c>
      <c r="C22" s="63">
        <f>+C19/12</f>
        <v>0</v>
      </c>
      <c r="D22" s="71"/>
      <c r="E22" s="63">
        <f>+E19/12</f>
        <v>0</v>
      </c>
      <c r="G22" s="63">
        <f>+G19/12</f>
        <v>0</v>
      </c>
      <c r="I22" s="37" t="s">
        <v>94</v>
      </c>
      <c r="K22" s="103" t="s">
        <v>66</v>
      </c>
      <c r="L22" s="104"/>
      <c r="M22" s="66"/>
      <c r="N22" s="107"/>
    </row>
    <row r="23" spans="1:14" ht="15.75" thickBot="1" x14ac:dyDescent="0.3">
      <c r="A23" t="s">
        <v>14</v>
      </c>
      <c r="B23" s="76">
        <v>2.5</v>
      </c>
      <c r="C23" s="63">
        <f>+C22*2.5</f>
        <v>0</v>
      </c>
      <c r="D23" s="71"/>
      <c r="E23" s="63">
        <f>+E22*2.5</f>
        <v>0</v>
      </c>
      <c r="G23" s="63">
        <f>+G22*2.5</f>
        <v>0</v>
      </c>
      <c r="I23" s="63">
        <f>IF(MAX(E23,C23)&lt;2000000,MAX(E23,C23),2000000)</f>
        <v>0</v>
      </c>
      <c r="K23" s="103" t="s">
        <v>67</v>
      </c>
      <c r="L23" s="66"/>
      <c r="M23" s="66"/>
      <c r="N23" s="107"/>
    </row>
    <row r="24" spans="1:14" x14ac:dyDescent="0.25">
      <c r="D24" s="71"/>
      <c r="K24" s="108" t="s">
        <v>69</v>
      </c>
      <c r="L24" s="66"/>
      <c r="M24" s="66"/>
      <c r="N24" s="107"/>
    </row>
    <row r="25" spans="1:14" ht="15.75" thickBot="1" x14ac:dyDescent="0.3">
      <c r="A25" s="1" t="s">
        <v>111</v>
      </c>
      <c r="D25" s="71"/>
      <c r="K25" s="103" t="s">
        <v>70</v>
      </c>
      <c r="L25" s="66"/>
      <c r="M25" s="66"/>
      <c r="N25" s="107"/>
    </row>
    <row r="26" spans="1:14" ht="15.75" thickBot="1" x14ac:dyDescent="0.3">
      <c r="A26" t="s">
        <v>108</v>
      </c>
      <c r="C26" s="63">
        <f>+C19/12</f>
        <v>0</v>
      </c>
      <c r="D26" s="71"/>
      <c r="E26" s="63">
        <f>+E19/12</f>
        <v>0</v>
      </c>
      <c r="G26" s="63">
        <f>+G19/12</f>
        <v>0</v>
      </c>
      <c r="I26" s="37" t="s">
        <v>94</v>
      </c>
      <c r="K26" s="106"/>
      <c r="L26" s="66"/>
      <c r="M26" s="66"/>
      <c r="N26" s="107"/>
    </row>
    <row r="27" spans="1:14" ht="15.75" thickBot="1" x14ac:dyDescent="0.3">
      <c r="A27" t="s">
        <v>14</v>
      </c>
      <c r="C27" s="63">
        <f>+C26*3.5</f>
        <v>0</v>
      </c>
      <c r="D27" s="71"/>
      <c r="E27" s="63">
        <f>+E26*3.5</f>
        <v>0</v>
      </c>
      <c r="G27" s="63">
        <f>+G26*3.5</f>
        <v>0</v>
      </c>
      <c r="I27" s="63">
        <f>IF(MAX(E27,C27)&lt;2000000,MAX(E27,C27),2000000)</f>
        <v>0</v>
      </c>
      <c r="K27" s="106"/>
      <c r="L27" s="66"/>
      <c r="M27" s="66"/>
      <c r="N27" s="107"/>
    </row>
    <row r="28" spans="1:14" x14ac:dyDescent="0.25">
      <c r="C28" s="64"/>
      <c r="D28" s="71"/>
      <c r="E28" s="64"/>
      <c r="G28" s="64"/>
      <c r="K28" s="106"/>
      <c r="L28" s="66"/>
      <c r="M28" s="66"/>
      <c r="N28" s="109"/>
    </row>
    <row r="29" spans="1:14" x14ac:dyDescent="0.25">
      <c r="C29" s="64"/>
      <c r="D29" s="71"/>
      <c r="E29" s="64"/>
      <c r="G29" s="64"/>
      <c r="K29" s="106"/>
      <c r="L29" s="66"/>
      <c r="M29" s="66"/>
      <c r="N29" s="107"/>
    </row>
    <row r="30" spans="1:14" x14ac:dyDescent="0.25">
      <c r="A30" t="s">
        <v>62</v>
      </c>
      <c r="C30" s="64"/>
      <c r="D30" s="71"/>
      <c r="E30" s="64"/>
      <c r="G30" s="64"/>
      <c r="K30" s="110" t="s">
        <v>79</v>
      </c>
      <c r="L30" s="111"/>
      <c r="M30" s="66"/>
      <c r="N30" s="107"/>
    </row>
    <row r="31" spans="1:14" ht="15.75" thickBot="1" x14ac:dyDescent="0.3">
      <c r="A31" t="s">
        <v>19</v>
      </c>
      <c r="D31" s="71"/>
      <c r="E31" s="6"/>
      <c r="K31" s="112"/>
      <c r="L31" s="113"/>
      <c r="M31" s="113"/>
      <c r="N31" s="114"/>
    </row>
    <row r="32" spans="1:14" x14ac:dyDescent="0.25">
      <c r="A32" t="s">
        <v>52</v>
      </c>
      <c r="D32" s="71"/>
      <c r="E32" s="6"/>
    </row>
    <row r="33" spans="1:6" x14ac:dyDescent="0.25">
      <c r="D33" s="71"/>
      <c r="E33" s="6"/>
    </row>
    <row r="34" spans="1:6" x14ac:dyDescent="0.25">
      <c r="D34" s="71"/>
      <c r="E34" s="6"/>
    </row>
    <row r="40" spans="1:6" x14ac:dyDescent="0.25">
      <c r="A40" s="1"/>
    </row>
    <row r="41" spans="1:6" x14ac:dyDescent="0.25">
      <c r="A41" s="1"/>
    </row>
    <row r="42" spans="1:6" x14ac:dyDescent="0.25">
      <c r="A42" s="1"/>
    </row>
    <row r="43" spans="1:6" x14ac:dyDescent="0.25">
      <c r="A43" s="1"/>
    </row>
    <row r="44" spans="1:6" x14ac:dyDescent="0.25">
      <c r="F44" s="1"/>
    </row>
    <row r="48" spans="1:6" x14ac:dyDescent="0.25">
      <c r="D48" s="71"/>
    </row>
    <row r="49" spans="4:4" x14ac:dyDescent="0.25">
      <c r="D49" s="71"/>
    </row>
    <row r="50" spans="4:4" x14ac:dyDescent="0.25">
      <c r="D50" s="71"/>
    </row>
    <row r="51" spans="4:4" x14ac:dyDescent="0.25">
      <c r="D51" s="71"/>
    </row>
  </sheetData>
  <hyperlinks>
    <hyperlink ref="K24" r:id="rId1" xr:uid="{91BB8F77-AE99-4AAE-B5A4-198B21AD8ACC}"/>
    <hyperlink ref="K30" r:id="rId2" xr:uid="{C4B81B71-6304-4FF2-A9B4-0E0EEF218DF4}"/>
  </hyperlinks>
  <pageMargins left="0.7" right="0.7" top="0.75" bottom="0.75" header="0.3" footer="0.3"/>
  <pageSetup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41602-0618-47E1-B634-7C6E6B971942}">
  <dimension ref="A1:K56"/>
  <sheetViews>
    <sheetView topLeftCell="A31" zoomScale="120" zoomScaleNormal="120" workbookViewId="0">
      <selection activeCell="A39" sqref="A39:XFD52"/>
    </sheetView>
  </sheetViews>
  <sheetFormatPr defaultRowHeight="15" x14ac:dyDescent="0.25"/>
  <cols>
    <col min="1" max="1" width="30.7109375" customWidth="1"/>
    <col min="2" max="2" width="13" bestFit="1" customWidth="1"/>
    <col min="3" max="3" width="13" style="71" customWidth="1"/>
    <col min="4" max="4" width="13" bestFit="1" customWidth="1"/>
    <col min="5" max="5" width="13" style="71" customWidth="1"/>
    <col min="6" max="6" width="13" bestFit="1" customWidth="1"/>
    <col min="7" max="7" width="13" style="71" customWidth="1"/>
    <col min="9" max="9" width="20" bestFit="1" customWidth="1"/>
  </cols>
  <sheetData>
    <row r="1" spans="1:9" ht="55.5" customHeight="1" x14ac:dyDescent="0.25">
      <c r="A1" s="50" t="s">
        <v>99</v>
      </c>
      <c r="B1" s="50"/>
      <c r="C1" s="50"/>
      <c r="D1" s="50"/>
      <c r="E1" s="50"/>
      <c r="F1" s="50"/>
      <c r="G1" s="50" t="s">
        <v>60</v>
      </c>
      <c r="H1" s="50"/>
      <c r="I1" s="50"/>
    </row>
    <row r="2" spans="1:9" ht="26.25" customHeight="1" x14ac:dyDescent="0.35">
      <c r="A2" s="49" t="s">
        <v>28</v>
      </c>
      <c r="B2" s="49"/>
      <c r="C2" s="50"/>
      <c r="D2" s="97"/>
      <c r="E2" s="50"/>
      <c r="F2" s="97"/>
      <c r="G2" s="50"/>
      <c r="H2" s="97"/>
      <c r="I2" s="50"/>
    </row>
    <row r="3" spans="1:9" ht="26.25" customHeight="1" thickBot="1" x14ac:dyDescent="0.3">
      <c r="A3" s="91"/>
      <c r="B3" s="91"/>
      <c r="C3" s="91"/>
      <c r="D3" s="91"/>
      <c r="E3"/>
      <c r="F3" s="91"/>
      <c r="G3"/>
      <c r="H3" s="91"/>
    </row>
    <row r="4" spans="1:9" ht="16.5" thickBot="1" x14ac:dyDescent="0.3">
      <c r="A4" s="68" t="s">
        <v>95</v>
      </c>
      <c r="C4" s="37"/>
      <c r="D4" s="92"/>
      <c r="E4" s="37"/>
      <c r="F4" s="92"/>
      <c r="G4" s="86"/>
      <c r="H4" s="92"/>
    </row>
    <row r="5" spans="1:9" ht="30" x14ac:dyDescent="0.25">
      <c r="C5" s="24" t="s">
        <v>36</v>
      </c>
      <c r="D5" s="93"/>
      <c r="E5" s="24" t="s">
        <v>36</v>
      </c>
      <c r="F5" s="93"/>
      <c r="G5" s="87" t="s">
        <v>36</v>
      </c>
      <c r="H5" s="93"/>
    </row>
    <row r="6" spans="1:9" x14ac:dyDescent="0.25">
      <c r="A6" s="1" t="s">
        <v>20</v>
      </c>
      <c r="B6" s="1"/>
      <c r="C6" s="2"/>
      <c r="D6" s="91"/>
      <c r="E6" s="2"/>
      <c r="F6" s="91"/>
      <c r="G6" s="2"/>
      <c r="H6" s="91"/>
    </row>
    <row r="7" spans="1:9" x14ac:dyDescent="0.25">
      <c r="A7" s="81" t="s">
        <v>29</v>
      </c>
      <c r="B7" s="81"/>
      <c r="C7" s="94"/>
      <c r="D7" s="85"/>
      <c r="E7" s="62"/>
      <c r="F7" s="85"/>
      <c r="G7" s="62"/>
      <c r="H7" s="85" t="s">
        <v>114</v>
      </c>
    </row>
    <row r="8" spans="1:9" x14ac:dyDescent="0.25">
      <c r="A8" s="81" t="s">
        <v>30</v>
      </c>
      <c r="B8" s="81"/>
      <c r="C8" s="94"/>
      <c r="D8" s="85"/>
      <c r="E8" s="62"/>
      <c r="F8" s="85"/>
      <c r="G8" s="62"/>
      <c r="H8" s="85"/>
    </row>
    <row r="9" spans="1:9" ht="18" customHeight="1" x14ac:dyDescent="0.25">
      <c r="A9" s="81" t="s">
        <v>32</v>
      </c>
      <c r="B9" s="81"/>
      <c r="C9" s="94"/>
      <c r="D9" s="85"/>
      <c r="E9" s="62"/>
      <c r="F9" s="85"/>
      <c r="G9" s="62"/>
      <c r="H9" s="85"/>
    </row>
    <row r="10" spans="1:9" ht="15.75" thickBot="1" x14ac:dyDescent="0.3">
      <c r="A10" s="81" t="s">
        <v>33</v>
      </c>
      <c r="B10" s="81"/>
      <c r="C10" s="95"/>
      <c r="D10" s="85"/>
      <c r="E10" s="62"/>
      <c r="F10" s="85"/>
      <c r="G10" s="62"/>
      <c r="H10" s="85"/>
    </row>
    <row r="11" spans="1:9" x14ac:dyDescent="0.25">
      <c r="A11" s="81" t="s">
        <v>31</v>
      </c>
      <c r="B11" s="81"/>
      <c r="C11" s="30">
        <f>(C7-SUM(C8:C10))*0.9235</f>
        <v>0</v>
      </c>
      <c r="D11" s="85"/>
      <c r="E11" s="30">
        <f>(E7-SUM(E8:E10))*0.9235</f>
        <v>0</v>
      </c>
      <c r="F11" s="85"/>
      <c r="G11" s="89">
        <f>(G7-SUM(G8:G10))*0.9235</f>
        <v>0</v>
      </c>
      <c r="H11" s="85"/>
    </row>
    <row r="12" spans="1:9" ht="15.75" thickBot="1" x14ac:dyDescent="0.3">
      <c r="A12" s="81" t="s">
        <v>35</v>
      </c>
      <c r="B12" s="81"/>
      <c r="C12" s="20"/>
      <c r="D12" s="85"/>
      <c r="E12" s="20"/>
      <c r="F12" s="85"/>
      <c r="G12" s="88"/>
      <c r="H12" s="85"/>
    </row>
    <row r="13" spans="1:9" ht="15.75" thickTop="1" x14ac:dyDescent="0.25">
      <c r="A13" s="81" t="s">
        <v>34</v>
      </c>
      <c r="B13" s="81"/>
      <c r="C13" s="29">
        <f>+C11-C12</f>
        <v>0</v>
      </c>
      <c r="D13" s="85"/>
      <c r="E13" s="29"/>
      <c r="F13" s="85"/>
      <c r="G13" s="90"/>
      <c r="H13" s="85"/>
    </row>
    <row r="14" spans="1:9" x14ac:dyDescent="0.25">
      <c r="A14" s="81" t="s">
        <v>2</v>
      </c>
      <c r="B14" s="81"/>
      <c r="C14" s="62"/>
      <c r="D14" s="85"/>
      <c r="E14" s="62"/>
      <c r="F14" s="85"/>
      <c r="G14" s="62"/>
      <c r="H14" t="s">
        <v>104</v>
      </c>
    </row>
    <row r="15" spans="1:9" x14ac:dyDescent="0.25">
      <c r="A15" s="81" t="s">
        <v>1</v>
      </c>
      <c r="B15" s="81"/>
      <c r="C15" s="62"/>
      <c r="D15" s="85"/>
      <c r="E15" s="62"/>
      <c r="F15" s="85"/>
      <c r="G15" s="62"/>
      <c r="H15" t="s">
        <v>105</v>
      </c>
    </row>
    <row r="16" spans="1:9" x14ac:dyDescent="0.25">
      <c r="A16" s="81" t="s">
        <v>25</v>
      </c>
      <c r="B16" s="81"/>
      <c r="C16" s="62"/>
      <c r="D16" s="85"/>
      <c r="E16" s="62"/>
      <c r="F16" s="85"/>
      <c r="G16" s="62"/>
      <c r="H16" s="85"/>
    </row>
    <row r="17" spans="1:11" x14ac:dyDescent="0.25">
      <c r="C17" s="26"/>
      <c r="D17" s="85"/>
      <c r="E17" s="26"/>
      <c r="F17" s="85"/>
      <c r="G17" s="26"/>
      <c r="H17" s="85"/>
    </row>
    <row r="18" spans="1:11" x14ac:dyDescent="0.25">
      <c r="A18" s="1" t="s">
        <v>112</v>
      </c>
      <c r="B18" s="1"/>
      <c r="C18" s="62"/>
      <c r="D18" s="85"/>
      <c r="E18" s="62"/>
      <c r="F18" s="85"/>
      <c r="G18" s="62"/>
      <c r="H18" s="85" t="s">
        <v>113</v>
      </c>
    </row>
    <row r="19" spans="1:11" ht="23.25" x14ac:dyDescent="0.25">
      <c r="A19" s="75" t="s">
        <v>5</v>
      </c>
      <c r="B19" s="75"/>
      <c r="C19" s="9"/>
      <c r="D19" s="85"/>
      <c r="E19" s="9"/>
      <c r="F19" s="85"/>
      <c r="G19" s="9"/>
      <c r="H19" s="85"/>
    </row>
    <row r="20" spans="1:11" x14ac:dyDescent="0.25">
      <c r="A20" s="1" t="s">
        <v>96</v>
      </c>
      <c r="B20" s="1"/>
      <c r="C20" s="62"/>
      <c r="D20" s="85"/>
      <c r="E20" s="62"/>
      <c r="F20" s="85"/>
      <c r="G20" s="62"/>
      <c r="H20" s="85" t="s">
        <v>113</v>
      </c>
    </row>
    <row r="21" spans="1:11" x14ac:dyDescent="0.25">
      <c r="C21" s="9"/>
      <c r="D21" s="85"/>
      <c r="E21" s="9"/>
      <c r="F21" s="85"/>
      <c r="G21" s="9"/>
      <c r="H21" s="85"/>
    </row>
    <row r="22" spans="1:11" ht="15.75" thickBot="1" x14ac:dyDescent="0.3">
      <c r="A22" s="78" t="s">
        <v>97</v>
      </c>
      <c r="B22" s="78"/>
      <c r="C22" s="79"/>
      <c r="D22" s="96"/>
      <c r="E22" s="79"/>
      <c r="F22" s="96"/>
      <c r="G22" s="79"/>
      <c r="H22" s="85"/>
    </row>
    <row r="23" spans="1:11" x14ac:dyDescent="0.25">
      <c r="A23" s="1" t="s">
        <v>109</v>
      </c>
      <c r="B23" s="1"/>
      <c r="C23" s="11">
        <f>SUM(C13:C22)</f>
        <v>0</v>
      </c>
      <c r="D23" s="72"/>
      <c r="E23" s="11">
        <f>SUM(E7:E22)</f>
        <v>0</v>
      </c>
      <c r="F23" s="72"/>
      <c r="G23" s="11">
        <f>SUM(G7:G22)</f>
        <v>0</v>
      </c>
      <c r="H23" s="85"/>
    </row>
    <row r="24" spans="1:11" s="1" customFormat="1" x14ac:dyDescent="0.25">
      <c r="A24"/>
      <c r="B24"/>
      <c r="C24"/>
      <c r="D24"/>
      <c r="E24"/>
      <c r="F24"/>
      <c r="G24"/>
      <c r="H24"/>
      <c r="I24"/>
    </row>
    <row r="25" spans="1:11" ht="15.75" thickBot="1" x14ac:dyDescent="0.3">
      <c r="A25" s="1" t="s">
        <v>110</v>
      </c>
      <c r="C25"/>
      <c r="D25" s="71"/>
      <c r="E25"/>
      <c r="F25" s="11"/>
      <c r="G25"/>
    </row>
    <row r="26" spans="1:11" ht="15.75" thickBot="1" x14ac:dyDescent="0.3">
      <c r="A26" t="s">
        <v>108</v>
      </c>
      <c r="C26" s="63">
        <f>+C23/12</f>
        <v>0</v>
      </c>
      <c r="D26" s="71"/>
      <c r="E26" s="63">
        <f>+E23/12</f>
        <v>0</v>
      </c>
      <c r="G26" s="63">
        <f>+G23/12</f>
        <v>0</v>
      </c>
      <c r="I26" s="37" t="s">
        <v>94</v>
      </c>
    </row>
    <row r="27" spans="1:11" ht="15.75" thickBot="1" x14ac:dyDescent="0.3">
      <c r="A27" t="s">
        <v>14</v>
      </c>
      <c r="B27" s="76">
        <v>2.5</v>
      </c>
      <c r="C27" s="63">
        <f>+C26*2.5</f>
        <v>0</v>
      </c>
      <c r="D27" s="71"/>
      <c r="E27" s="63">
        <f>+E26*2.5</f>
        <v>0</v>
      </c>
      <c r="G27" s="63">
        <f>+G26*2.5</f>
        <v>0</v>
      </c>
      <c r="I27" s="63">
        <f>IF(MAX(E27,C27)&lt;2000000,MAX(E27,C27),2000000)</f>
        <v>0</v>
      </c>
      <c r="K27" s="91"/>
    </row>
    <row r="28" spans="1:11" x14ac:dyDescent="0.25">
      <c r="C28"/>
      <c r="D28" s="71"/>
      <c r="E28"/>
      <c r="G28"/>
      <c r="K28" s="92"/>
    </row>
    <row r="29" spans="1:11" ht="15.75" thickBot="1" x14ac:dyDescent="0.3">
      <c r="A29" s="1" t="s">
        <v>111</v>
      </c>
      <c r="C29"/>
      <c r="D29" s="71"/>
      <c r="E29"/>
      <c r="G29"/>
      <c r="K29" s="93"/>
    </row>
    <row r="30" spans="1:11" ht="15.75" thickBot="1" x14ac:dyDescent="0.3">
      <c r="A30" t="s">
        <v>108</v>
      </c>
      <c r="C30" s="63">
        <f>+C23/12</f>
        <v>0</v>
      </c>
      <c r="D30" s="71"/>
      <c r="E30" s="63">
        <f>+E23/12</f>
        <v>0</v>
      </c>
      <c r="G30" s="63">
        <f>+G23/12</f>
        <v>0</v>
      </c>
      <c r="I30" s="37" t="s">
        <v>94</v>
      </c>
      <c r="K30" s="91"/>
    </row>
    <row r="31" spans="1:11" ht="15.75" thickBot="1" x14ac:dyDescent="0.3">
      <c r="A31" t="s">
        <v>14</v>
      </c>
      <c r="C31" s="63">
        <f>+C30*3.5</f>
        <v>0</v>
      </c>
      <c r="D31" s="71"/>
      <c r="E31" s="63">
        <f>+E30*3.5</f>
        <v>0</v>
      </c>
      <c r="G31" s="63">
        <f>+G30*3.5</f>
        <v>0</v>
      </c>
      <c r="I31" s="63">
        <f>IF(MAX(E31,C31)&lt;2000000,MAX(E31,C31),2000000)</f>
        <v>0</v>
      </c>
      <c r="K31" s="85"/>
    </row>
    <row r="32" spans="1:11" x14ac:dyDescent="0.25">
      <c r="C32" s="64"/>
      <c r="D32" s="71"/>
      <c r="E32" s="64"/>
      <c r="G32" s="64"/>
      <c r="K32" s="85"/>
    </row>
    <row r="33" spans="1:11" x14ac:dyDescent="0.25">
      <c r="C33" s="64"/>
      <c r="D33" s="71"/>
      <c r="E33" s="64"/>
      <c r="G33" s="64"/>
      <c r="K33" s="85"/>
    </row>
    <row r="34" spans="1:11" x14ac:dyDescent="0.25">
      <c r="A34" s="1" t="s">
        <v>62</v>
      </c>
      <c r="C34" s="64"/>
      <c r="D34" s="71"/>
      <c r="E34" s="64"/>
      <c r="G34" s="64"/>
      <c r="K34" s="85"/>
    </row>
    <row r="35" spans="1:11" x14ac:dyDescent="0.25">
      <c r="A35" t="s">
        <v>19</v>
      </c>
      <c r="C35"/>
      <c r="D35" s="71"/>
      <c r="E35" s="6"/>
      <c r="G35"/>
      <c r="K35" s="85"/>
    </row>
    <row r="36" spans="1:11" x14ac:dyDescent="0.25">
      <c r="A36" t="s">
        <v>52</v>
      </c>
      <c r="C36"/>
      <c r="D36" s="71"/>
      <c r="E36" s="6"/>
      <c r="G36"/>
      <c r="K36" s="85"/>
    </row>
    <row r="37" spans="1:11" x14ac:dyDescent="0.25">
      <c r="C37"/>
      <c r="D37" s="71"/>
      <c r="E37" s="6"/>
      <c r="G37"/>
      <c r="K37" s="85"/>
    </row>
    <row r="38" spans="1:11" x14ac:dyDescent="0.25">
      <c r="C38"/>
      <c r="D38" s="71"/>
      <c r="E38" s="6"/>
      <c r="G38"/>
      <c r="K38" s="85"/>
    </row>
    <row r="39" spans="1:11" x14ac:dyDescent="0.25">
      <c r="B39" s="47" t="s">
        <v>80</v>
      </c>
      <c r="C39" s="6"/>
      <c r="E39" s="6"/>
      <c r="G39"/>
      <c r="K39" s="85"/>
    </row>
    <row r="40" spans="1:11" x14ac:dyDescent="0.25">
      <c r="B40" s="47" t="s">
        <v>65</v>
      </c>
      <c r="C40" s="6"/>
      <c r="E40" s="6"/>
      <c r="G40"/>
      <c r="K40" s="85"/>
    </row>
    <row r="41" spans="1:11" x14ac:dyDescent="0.25">
      <c r="C41" s="6"/>
      <c r="E41"/>
      <c r="G41"/>
      <c r="K41" s="85"/>
    </row>
    <row r="42" spans="1:11" x14ac:dyDescent="0.25">
      <c r="B42" s="47" t="s">
        <v>66</v>
      </c>
      <c r="C42" s="6"/>
      <c r="E42"/>
      <c r="G42"/>
      <c r="K42" s="85"/>
    </row>
    <row r="43" spans="1:11" x14ac:dyDescent="0.25">
      <c r="B43" s="47" t="s">
        <v>67</v>
      </c>
      <c r="C43"/>
      <c r="E43"/>
      <c r="G43"/>
      <c r="K43" s="85"/>
    </row>
    <row r="44" spans="1:11" x14ac:dyDescent="0.25">
      <c r="A44" s="1"/>
      <c r="B44" s="48" t="s">
        <v>69</v>
      </c>
      <c r="C44"/>
      <c r="E44"/>
      <c r="G44"/>
      <c r="K44" s="85"/>
    </row>
    <row r="45" spans="1:11" x14ac:dyDescent="0.25">
      <c r="A45" s="1"/>
      <c r="B45" s="47" t="s">
        <v>70</v>
      </c>
      <c r="C45"/>
      <c r="E45"/>
      <c r="G45"/>
      <c r="K45" s="85"/>
    </row>
    <row r="46" spans="1:11" x14ac:dyDescent="0.25">
      <c r="A46" s="1"/>
      <c r="C46"/>
      <c r="E46"/>
      <c r="G46"/>
      <c r="K46" s="85"/>
    </row>
    <row r="47" spans="1:11" x14ac:dyDescent="0.25">
      <c r="A47" s="1"/>
      <c r="C47"/>
      <c r="E47"/>
      <c r="G47"/>
      <c r="K47" s="85"/>
    </row>
    <row r="48" spans="1:11" x14ac:dyDescent="0.25">
      <c r="C48"/>
      <c r="E48" s="1"/>
      <c r="F48" s="1"/>
      <c r="G48"/>
      <c r="K48" s="85"/>
    </row>
    <row r="49" spans="2:11" x14ac:dyDescent="0.25">
      <c r="C49"/>
      <c r="E49"/>
      <c r="G49"/>
      <c r="K49" s="85"/>
    </row>
    <row r="50" spans="2:11" x14ac:dyDescent="0.25">
      <c r="B50" s="61" t="s">
        <v>79</v>
      </c>
      <c r="C50" s="1"/>
      <c r="E50"/>
      <c r="G50"/>
      <c r="K50" s="85"/>
    </row>
    <row r="51" spans="2:11" x14ac:dyDescent="0.25">
      <c r="C51"/>
      <c r="D51" s="71"/>
      <c r="E51"/>
      <c r="G51"/>
      <c r="K51" s="85"/>
    </row>
    <row r="52" spans="2:11" x14ac:dyDescent="0.25">
      <c r="C52"/>
      <c r="D52" s="71"/>
      <c r="E52"/>
      <c r="G52"/>
      <c r="K52" s="85"/>
    </row>
    <row r="53" spans="2:11" x14ac:dyDescent="0.25">
      <c r="C53"/>
      <c r="D53" s="71"/>
      <c r="E53"/>
      <c r="G53"/>
    </row>
    <row r="54" spans="2:11" x14ac:dyDescent="0.25">
      <c r="C54"/>
      <c r="D54" s="71"/>
      <c r="E54"/>
      <c r="G54"/>
    </row>
    <row r="55" spans="2:11" x14ac:dyDescent="0.25">
      <c r="C55"/>
      <c r="D55" s="71"/>
      <c r="E55"/>
      <c r="G55"/>
    </row>
    <row r="56" spans="2:11" x14ac:dyDescent="0.25">
      <c r="C56"/>
      <c r="E56"/>
      <c r="G56"/>
    </row>
  </sheetData>
  <hyperlinks>
    <hyperlink ref="G1" r:id="rId1" xr:uid="{CA714EBC-125E-499F-9E3E-5172C8E64D84}"/>
    <hyperlink ref="B44" r:id="rId2" xr:uid="{ABB1CFD4-BB40-4910-A347-26C12ABB9ED9}"/>
    <hyperlink ref="B50" r:id="rId3" xr:uid="{BD3E110B-63E0-466C-AFEE-39AD7914EA20}"/>
  </hyperlinks>
  <pageMargins left="0.7" right="0.7" top="0.75" bottom="0.75" header="0.3" footer="0.3"/>
  <pageSetup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24784-3F42-4261-A736-ABCA404869D6}">
  <dimension ref="A1:K25"/>
  <sheetViews>
    <sheetView workbookViewId="0">
      <selection activeCell="K9" sqref="K9"/>
    </sheetView>
  </sheetViews>
  <sheetFormatPr defaultRowHeight="15" x14ac:dyDescent="0.25"/>
  <sheetData>
    <row r="1" spans="1:11" ht="55.5" customHeight="1" x14ac:dyDescent="0.25">
      <c r="A1" s="50"/>
      <c r="B1" s="50"/>
      <c r="C1" s="50"/>
      <c r="D1" s="50"/>
      <c r="E1" s="50"/>
      <c r="F1" s="50"/>
      <c r="G1" s="50"/>
      <c r="H1" s="50" t="s">
        <v>60</v>
      </c>
      <c r="I1" s="50"/>
      <c r="J1" s="50"/>
    </row>
    <row r="2" spans="1:11" ht="52.5" customHeight="1" x14ac:dyDescent="0.55000000000000004">
      <c r="A2" s="98" t="s">
        <v>59</v>
      </c>
      <c r="B2" s="49"/>
      <c r="C2" s="50"/>
      <c r="D2" s="50"/>
      <c r="E2" s="50"/>
      <c r="F2" s="50"/>
      <c r="G2" s="50"/>
      <c r="H2" s="50"/>
      <c r="I2" s="50"/>
      <c r="J2" s="50"/>
    </row>
    <row r="4" spans="1:11" ht="21" x14ac:dyDescent="0.35">
      <c r="A4" s="36" t="s">
        <v>115</v>
      </c>
    </row>
    <row r="6" spans="1:11" x14ac:dyDescent="0.25">
      <c r="B6" t="s">
        <v>120</v>
      </c>
    </row>
    <row r="7" spans="1:11" x14ac:dyDescent="0.25">
      <c r="C7" t="s">
        <v>118</v>
      </c>
    </row>
    <row r="8" spans="1:11" x14ac:dyDescent="0.25">
      <c r="C8" t="s">
        <v>116</v>
      </c>
    </row>
    <row r="9" spans="1:11" x14ac:dyDescent="0.25">
      <c r="C9" t="s">
        <v>117</v>
      </c>
    </row>
    <row r="10" spans="1:11" x14ac:dyDescent="0.25">
      <c r="C10" t="s">
        <v>119</v>
      </c>
    </row>
    <row r="12" spans="1:11" x14ac:dyDescent="0.25">
      <c r="B12" s="47" t="s">
        <v>80</v>
      </c>
      <c r="C12" s="6"/>
      <c r="E12" s="6"/>
      <c r="K12" s="85"/>
    </row>
    <row r="13" spans="1:11" x14ac:dyDescent="0.25">
      <c r="B13" s="47" t="s">
        <v>65</v>
      </c>
      <c r="C13" s="6"/>
      <c r="E13" s="6"/>
      <c r="K13" s="85"/>
    </row>
    <row r="14" spans="1:11" x14ac:dyDescent="0.25">
      <c r="C14" s="6"/>
      <c r="K14" s="85"/>
    </row>
    <row r="15" spans="1:11" x14ac:dyDescent="0.25">
      <c r="B15" s="47" t="s">
        <v>66</v>
      </c>
      <c r="C15" s="6"/>
      <c r="K15" s="85"/>
    </row>
    <row r="16" spans="1:11" x14ac:dyDescent="0.25">
      <c r="B16" s="47" t="s">
        <v>67</v>
      </c>
      <c r="K16" s="85"/>
    </row>
    <row r="17" spans="1:11" x14ac:dyDescent="0.25">
      <c r="A17" s="1"/>
      <c r="B17" s="48" t="s">
        <v>69</v>
      </c>
      <c r="K17" s="85"/>
    </row>
    <row r="18" spans="1:11" x14ac:dyDescent="0.25">
      <c r="A18" s="1"/>
      <c r="B18" s="47" t="s">
        <v>70</v>
      </c>
      <c r="K18" s="85"/>
    </row>
    <row r="19" spans="1:11" x14ac:dyDescent="0.25">
      <c r="A19" s="1"/>
      <c r="K19" s="85"/>
    </row>
    <row r="20" spans="1:11" x14ac:dyDescent="0.25">
      <c r="A20" s="1"/>
      <c r="K20" s="85"/>
    </row>
    <row r="21" spans="1:11" x14ac:dyDescent="0.25">
      <c r="E21" s="1"/>
      <c r="F21" s="1"/>
      <c r="K21" s="85"/>
    </row>
    <row r="22" spans="1:11" x14ac:dyDescent="0.25">
      <c r="K22" s="85"/>
    </row>
    <row r="23" spans="1:11" x14ac:dyDescent="0.25">
      <c r="B23" s="61" t="s">
        <v>79</v>
      </c>
      <c r="C23" s="1"/>
      <c r="K23" s="85"/>
    </row>
    <row r="24" spans="1:11" x14ac:dyDescent="0.25">
      <c r="D24" s="71"/>
      <c r="K24" s="85"/>
    </row>
    <row r="25" spans="1:11" x14ac:dyDescent="0.25">
      <c r="D25" s="71"/>
      <c r="K25" s="85"/>
    </row>
  </sheetData>
  <hyperlinks>
    <hyperlink ref="H1" r:id="rId1" xr:uid="{0D846260-039D-41D1-96DA-609D972A16F9}"/>
    <hyperlink ref="B17" r:id="rId2" xr:uid="{3C99A5DD-4823-4632-8B2D-35DFFD23BC6A}"/>
    <hyperlink ref="B23" r:id="rId3" xr:uid="{B5043354-9FE3-4538-8F3D-9137A453B697}"/>
  </hyperlinks>
  <pageMargins left="0.7" right="0.7" top="0.75" bottom="0.75" header="0.3" footer="0.3"/>
  <pageSetup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845EE-0DC4-4108-B87A-8082D4496441}">
  <dimension ref="A1:K45"/>
  <sheetViews>
    <sheetView zoomScale="120" zoomScaleNormal="120" workbookViewId="0">
      <selection activeCell="H18" sqref="H18"/>
    </sheetView>
  </sheetViews>
  <sheetFormatPr defaultRowHeight="15" x14ac:dyDescent="0.25"/>
  <cols>
    <col min="2" max="2" width="50.28515625" customWidth="1"/>
    <col min="3" max="3" width="10" customWidth="1"/>
    <col min="4" max="4" width="13" bestFit="1" customWidth="1"/>
    <col min="5" max="5" width="10.7109375" customWidth="1"/>
    <col min="6" max="6" width="13" bestFit="1" customWidth="1"/>
    <col min="7" max="7" width="14.140625" customWidth="1"/>
    <col min="10" max="10" width="2.7109375" customWidth="1"/>
    <col min="11" max="11" width="45" customWidth="1"/>
  </cols>
  <sheetData>
    <row r="1" spans="1:11" ht="55.5" customHeight="1" x14ac:dyDescent="0.25">
      <c r="G1" s="40" t="s">
        <v>60</v>
      </c>
    </row>
    <row r="2" spans="1:11" ht="26.25" customHeight="1" x14ac:dyDescent="0.3">
      <c r="B2" s="43" t="s">
        <v>27</v>
      </c>
    </row>
    <row r="3" spans="1:11" ht="26.25" customHeight="1" x14ac:dyDescent="0.3">
      <c r="B3" s="18"/>
    </row>
    <row r="4" spans="1:11" x14ac:dyDescent="0.25">
      <c r="C4" s="44">
        <v>2019</v>
      </c>
      <c r="D4" s="44"/>
      <c r="E4" s="45">
        <v>2020</v>
      </c>
      <c r="F4" s="45"/>
    </row>
    <row r="5" spans="1:11" ht="30" x14ac:dyDescent="0.25">
      <c r="C5" s="23" t="s">
        <v>3</v>
      </c>
      <c r="D5" s="24" t="s">
        <v>36</v>
      </c>
      <c r="E5" s="25" t="s">
        <v>3</v>
      </c>
      <c r="F5" s="25" t="s">
        <v>36</v>
      </c>
    </row>
    <row r="6" spans="1:11" x14ac:dyDescent="0.25">
      <c r="A6" s="35" t="s">
        <v>53</v>
      </c>
      <c r="B6" s="1" t="s">
        <v>20</v>
      </c>
      <c r="C6" s="2"/>
      <c r="D6" s="2"/>
      <c r="E6" s="3"/>
      <c r="F6" s="3"/>
    </row>
    <row r="7" spans="1:11" x14ac:dyDescent="0.25">
      <c r="A7">
        <v>9</v>
      </c>
      <c r="B7" t="s">
        <v>57</v>
      </c>
      <c r="C7" s="19"/>
      <c r="D7" s="20">
        <v>10000000</v>
      </c>
      <c r="E7" s="21"/>
      <c r="F7" s="22">
        <v>200000</v>
      </c>
    </row>
    <row r="8" spans="1:11" x14ac:dyDescent="0.25">
      <c r="A8">
        <v>22</v>
      </c>
      <c r="B8" t="s">
        <v>54</v>
      </c>
      <c r="C8" s="19"/>
      <c r="D8" s="20">
        <v>1000000</v>
      </c>
      <c r="E8" s="21"/>
      <c r="F8" s="22">
        <v>20000</v>
      </c>
    </row>
    <row r="9" spans="1:11" x14ac:dyDescent="0.25">
      <c r="A9">
        <v>23</v>
      </c>
      <c r="B9" t="s">
        <v>55</v>
      </c>
      <c r="C9" s="19"/>
      <c r="D9" s="20">
        <v>2000000</v>
      </c>
      <c r="E9" s="21"/>
      <c r="F9" s="22">
        <v>20000</v>
      </c>
      <c r="I9" s="35"/>
      <c r="J9" s="1"/>
      <c r="K9" s="1"/>
    </row>
    <row r="10" spans="1:11" x14ac:dyDescent="0.25">
      <c r="A10">
        <v>15</v>
      </c>
      <c r="B10" t="s">
        <v>56</v>
      </c>
      <c r="C10" s="19"/>
      <c r="D10" s="20">
        <v>3000000</v>
      </c>
      <c r="E10" s="21"/>
      <c r="F10" s="22">
        <v>20000</v>
      </c>
    </row>
    <row r="11" spans="1:11" x14ac:dyDescent="0.25">
      <c r="B11" t="s">
        <v>58</v>
      </c>
      <c r="C11" s="19"/>
      <c r="D11" s="20">
        <f>+D7-D10-D9-D8</f>
        <v>4000000</v>
      </c>
      <c r="E11" s="21"/>
      <c r="F11" s="22">
        <f>+F7-F10-F9-F8</f>
        <v>140000</v>
      </c>
    </row>
    <row r="12" spans="1:11" x14ac:dyDescent="0.25">
      <c r="B12" t="s">
        <v>2</v>
      </c>
      <c r="C12" s="19"/>
      <c r="D12" s="20"/>
      <c r="E12" s="21"/>
      <c r="F12" s="22"/>
      <c r="G12" t="s">
        <v>104</v>
      </c>
    </row>
    <row r="13" spans="1:11" x14ac:dyDescent="0.25">
      <c r="B13" t="s">
        <v>1</v>
      </c>
      <c r="C13" s="19"/>
      <c r="D13" s="20"/>
      <c r="E13" s="21"/>
      <c r="F13" s="22"/>
      <c r="G13" t="s">
        <v>105</v>
      </c>
    </row>
    <row r="14" spans="1:11" x14ac:dyDescent="0.25">
      <c r="B14" t="s">
        <v>25</v>
      </c>
      <c r="C14" s="19"/>
      <c r="D14" s="20"/>
      <c r="E14" s="21"/>
      <c r="F14" s="22"/>
    </row>
    <row r="15" spans="1:11" x14ac:dyDescent="0.25">
      <c r="C15" s="2"/>
      <c r="D15" s="9"/>
      <c r="E15" s="3"/>
      <c r="F15" s="13"/>
    </row>
    <row r="16" spans="1:11" x14ac:dyDescent="0.25">
      <c r="B16" s="1" t="s">
        <v>6</v>
      </c>
      <c r="C16" s="2"/>
      <c r="D16" s="9"/>
      <c r="E16" s="3"/>
      <c r="F16" s="13"/>
    </row>
    <row r="17" spans="2:11" ht="30" x14ac:dyDescent="0.25">
      <c r="B17" s="7" t="s">
        <v>5</v>
      </c>
      <c r="C17" s="2"/>
      <c r="D17" s="9"/>
      <c r="E17" s="3"/>
      <c r="F17" s="13"/>
    </row>
    <row r="18" spans="2:11" x14ac:dyDescent="0.25">
      <c r="B18" t="s">
        <v>21</v>
      </c>
      <c r="C18" s="8"/>
      <c r="D18" s="10"/>
      <c r="E18" s="8"/>
      <c r="F18" s="10"/>
    </row>
    <row r="19" spans="2:11" x14ac:dyDescent="0.25">
      <c r="B19" t="s">
        <v>22</v>
      </c>
      <c r="C19" s="19"/>
      <c r="D19" s="20"/>
      <c r="E19" s="21"/>
      <c r="F19" s="22"/>
    </row>
    <row r="20" spans="2:11" x14ac:dyDescent="0.25">
      <c r="C20" s="2"/>
      <c r="D20" s="9"/>
      <c r="E20" s="3"/>
      <c r="F20" s="13"/>
    </row>
    <row r="21" spans="2:11" x14ac:dyDescent="0.25">
      <c r="B21" s="1" t="s">
        <v>23</v>
      </c>
      <c r="C21" s="2"/>
      <c r="D21" s="9"/>
      <c r="E21" s="3"/>
      <c r="F21" s="13"/>
    </row>
    <row r="22" spans="2:11" x14ac:dyDescent="0.25">
      <c r="B22" t="s">
        <v>21</v>
      </c>
      <c r="C22" s="8"/>
      <c r="D22" s="10"/>
      <c r="E22" s="8"/>
      <c r="F22" s="10"/>
    </row>
    <row r="23" spans="2:11" x14ac:dyDescent="0.25">
      <c r="B23" t="s">
        <v>22</v>
      </c>
      <c r="C23" s="19"/>
      <c r="D23" s="20"/>
      <c r="E23" s="21"/>
      <c r="F23" s="22"/>
    </row>
    <row r="24" spans="2:11" x14ac:dyDescent="0.25">
      <c r="C24" s="2"/>
      <c r="D24" s="9"/>
      <c r="E24" s="3"/>
      <c r="F24" s="13"/>
    </row>
    <row r="25" spans="2:11" x14ac:dyDescent="0.25">
      <c r="B25" s="1" t="s">
        <v>24</v>
      </c>
      <c r="C25" s="19"/>
      <c r="D25" s="20"/>
      <c r="E25" s="21"/>
      <c r="F25" s="22"/>
    </row>
    <row r="26" spans="2:11" s="1" customFormat="1" x14ac:dyDescent="0.25">
      <c r="B26"/>
      <c r="D26" s="12"/>
      <c r="F26" s="12"/>
      <c r="I26"/>
      <c r="J26"/>
      <c r="K26"/>
    </row>
    <row r="27" spans="2:11" x14ac:dyDescent="0.25">
      <c r="B27" s="1" t="s">
        <v>13</v>
      </c>
      <c r="D27" s="11">
        <f>SUM(D10:D24)</f>
        <v>7000000</v>
      </c>
      <c r="F27" s="11">
        <f>SUM(F10:F24)</f>
        <v>160000</v>
      </c>
      <c r="G27" s="11"/>
    </row>
    <row r="28" spans="2:11" ht="15.75" thickBot="1" x14ac:dyDescent="0.3">
      <c r="B28" t="s">
        <v>11</v>
      </c>
      <c r="D28" s="11">
        <f>+D27/12</f>
        <v>583333.33333333337</v>
      </c>
      <c r="F28" s="11">
        <f>+F27/12</f>
        <v>13333.333333333334</v>
      </c>
      <c r="G28" s="11"/>
    </row>
    <row r="29" spans="2:11" ht="15.75" thickBot="1" x14ac:dyDescent="0.3">
      <c r="B29" s="16" t="s">
        <v>12</v>
      </c>
      <c r="C29" s="17"/>
      <c r="D29" s="11"/>
      <c r="F29" s="11"/>
      <c r="G29" s="11"/>
    </row>
    <row r="30" spans="2:11" x14ac:dyDescent="0.25">
      <c r="B30" t="s">
        <v>14</v>
      </c>
      <c r="C30">
        <f>IF(C29=72,3.5,2.5)</f>
        <v>2.5</v>
      </c>
      <c r="D30" s="11">
        <f>+D28*$C30</f>
        <v>1458333.3333333335</v>
      </c>
      <c r="E30" s="11"/>
      <c r="F30" s="11">
        <f>+F28*$C30</f>
        <v>33333.333333333336</v>
      </c>
      <c r="G30" s="11">
        <f>IF(MAX(F30,D30)&lt;2000000,MAX(F30,D30),2000000)</f>
        <v>1458333.3333333335</v>
      </c>
    </row>
    <row r="31" spans="2:11" x14ac:dyDescent="0.25">
      <c r="B31" t="s">
        <v>19</v>
      </c>
      <c r="F31" s="11"/>
    </row>
    <row r="32" spans="2:11" x14ac:dyDescent="0.25">
      <c r="B32" t="s">
        <v>52</v>
      </c>
      <c r="F32" s="11"/>
    </row>
    <row r="35" spans="1:3" x14ac:dyDescent="0.25">
      <c r="A35" s="41" t="s">
        <v>61</v>
      </c>
      <c r="C35" s="6" t="s">
        <v>62</v>
      </c>
    </row>
    <row r="36" spans="1:3" x14ac:dyDescent="0.25">
      <c r="A36" s="1" t="s">
        <v>63</v>
      </c>
      <c r="C36" s="6" t="s">
        <v>64</v>
      </c>
    </row>
    <row r="37" spans="1:3" x14ac:dyDescent="0.25">
      <c r="A37" s="41" t="s">
        <v>65</v>
      </c>
      <c r="C37" s="6" t="s">
        <v>71</v>
      </c>
    </row>
    <row r="38" spans="1:3" x14ac:dyDescent="0.25">
      <c r="A38" s="1" t="s">
        <v>66</v>
      </c>
      <c r="C38" s="6" t="s">
        <v>68</v>
      </c>
    </row>
    <row r="39" spans="1:3" x14ac:dyDescent="0.25">
      <c r="A39" s="41" t="s">
        <v>67</v>
      </c>
    </row>
    <row r="40" spans="1:3" x14ac:dyDescent="0.25">
      <c r="A40" s="42" t="s">
        <v>69</v>
      </c>
    </row>
    <row r="41" spans="1:3" x14ac:dyDescent="0.25">
      <c r="A41" s="1" t="s">
        <v>70</v>
      </c>
    </row>
    <row r="42" spans="1:3" x14ac:dyDescent="0.25">
      <c r="A42" s="1"/>
    </row>
    <row r="43" spans="1:3" x14ac:dyDescent="0.25">
      <c r="A43" s="1"/>
    </row>
    <row r="44" spans="1:3" x14ac:dyDescent="0.25">
      <c r="A44" s="1"/>
    </row>
    <row r="45" spans="1:3" x14ac:dyDescent="0.25">
      <c r="A45" s="1"/>
    </row>
  </sheetData>
  <mergeCells count="2">
    <mergeCell ref="C4:D4"/>
    <mergeCell ref="E4:F4"/>
  </mergeCells>
  <hyperlinks>
    <hyperlink ref="A40" r:id="rId1" xr:uid="{EFE123A6-E28E-4EB8-A735-C690CD8EA644}"/>
    <hyperlink ref="G1" r:id="rId2" xr:uid="{8138B1E6-E3A2-4BBF-B73B-DB76A528BFFF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Qualification</vt:lpstr>
      <vt:lpstr>Self-Emp NO Employees</vt:lpstr>
      <vt:lpstr>Self-Emp with Employees</vt:lpstr>
      <vt:lpstr>S &amp; C Corporations</vt:lpstr>
      <vt:lpstr>Partnerships</vt:lpstr>
      <vt:lpstr>LLC</vt:lpstr>
      <vt:lpstr>Farmers &amp; Ranchers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Milan</dc:creator>
  <cp:lastModifiedBy>David Worrell</cp:lastModifiedBy>
  <dcterms:created xsi:type="dcterms:W3CDTF">2021-02-07T22:26:17Z</dcterms:created>
  <dcterms:modified xsi:type="dcterms:W3CDTF">2021-02-09T00:10:30Z</dcterms:modified>
</cp:coreProperties>
</file>